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0490" windowHeight="7230"/>
  </bookViews>
  <sheets>
    <sheet name="資料Ａ" sheetId="1" r:id="rId1"/>
    <sheet name="資料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8" i="2" l="1"/>
  <c r="T58" i="2"/>
  <c r="R58" i="2"/>
  <c r="Z57" i="2"/>
  <c r="Y57" i="2"/>
  <c r="T57" i="2"/>
  <c r="S57" i="2"/>
  <c r="Z56" i="2"/>
  <c r="Y56" i="2"/>
  <c r="T56" i="2"/>
  <c r="S56" i="2"/>
  <c r="Z55" i="2"/>
  <c r="Y55" i="2"/>
  <c r="T55" i="2"/>
  <c r="S55" i="2"/>
  <c r="Z54" i="2"/>
  <c r="Y54" i="2"/>
  <c r="T54" i="2"/>
  <c r="S54" i="2"/>
  <c r="Z53" i="2"/>
  <c r="Y53" i="2"/>
  <c r="T53" i="2"/>
  <c r="S53" i="2"/>
  <c r="Z51" i="2"/>
  <c r="Y51" i="2"/>
  <c r="T51" i="2"/>
  <c r="S51" i="2"/>
  <c r="Z50" i="2"/>
  <c r="Z58" i="2" s="1"/>
  <c r="Y50" i="2"/>
  <c r="Y58" i="2" s="1"/>
  <c r="T50" i="2"/>
  <c r="S50" i="2"/>
  <c r="S58" i="2" s="1"/>
  <c r="G43" i="2"/>
  <c r="F43" i="2"/>
  <c r="G42" i="2"/>
  <c r="F42" i="2"/>
  <c r="G41" i="2"/>
  <c r="F41" i="2"/>
  <c r="V38" i="2"/>
  <c r="U38" i="2"/>
  <c r="S38" i="2"/>
  <c r="R38" i="2"/>
  <c r="Q38" i="2"/>
  <c r="C32" i="2"/>
  <c r="V29" i="2"/>
  <c r="F28" i="2"/>
  <c r="E28" i="2"/>
  <c r="D28" i="2"/>
  <c r="F27" i="2"/>
  <c r="M26" i="2"/>
  <c r="L26" i="2"/>
  <c r="F26" i="2"/>
  <c r="AA25" i="2"/>
  <c r="Z25" i="2"/>
  <c r="T25" i="2"/>
  <c r="S25" i="2"/>
  <c r="M25" i="2"/>
  <c r="L25" i="2"/>
  <c r="K25" i="2"/>
  <c r="F25" i="2"/>
  <c r="M24" i="2"/>
  <c r="L24" i="2"/>
  <c r="K24" i="2"/>
  <c r="F24" i="2"/>
  <c r="F23" i="2"/>
  <c r="F22" i="2"/>
  <c r="F21" i="2"/>
  <c r="Z20" i="2"/>
  <c r="AA20" i="2" s="1"/>
  <c r="Y20" i="2"/>
  <c r="F20" i="2"/>
  <c r="W19" i="2"/>
  <c r="V19" i="2"/>
  <c r="F19" i="2"/>
  <c r="W18" i="2"/>
  <c r="V18" i="2"/>
  <c r="F18" i="2"/>
  <c r="F17" i="2"/>
  <c r="T14" i="2"/>
  <c r="S14" i="2"/>
  <c r="T13" i="2"/>
  <c r="S13" i="2"/>
  <c r="F13" i="2"/>
  <c r="H13" i="2" s="1"/>
  <c r="H12" i="2"/>
  <c r="F12" i="2"/>
  <c r="G12" i="2" s="1"/>
  <c r="H11" i="2"/>
  <c r="G11" i="2"/>
  <c r="F11" i="2"/>
  <c r="T9" i="2"/>
  <c r="S9" i="2"/>
  <c r="T8" i="2"/>
  <c r="S8" i="2"/>
  <c r="T4" i="2"/>
  <c r="S4" i="2"/>
  <c r="T3" i="2"/>
  <c r="S3" i="2"/>
  <c r="S41" i="1"/>
  <c r="R41" i="1"/>
  <c r="T40" i="1"/>
  <c r="T39" i="1"/>
  <c r="T41" i="1" s="1"/>
  <c r="M39" i="1"/>
  <c r="T38" i="1"/>
  <c r="M37" i="1"/>
  <c r="M38" i="1" s="1"/>
  <c r="M36" i="1"/>
  <c r="T35" i="1"/>
  <c r="S31" i="1"/>
  <c r="H30" i="1"/>
  <c r="G30" i="1"/>
  <c r="F30" i="1"/>
  <c r="E30" i="1"/>
  <c r="AA21" i="1"/>
  <c r="Z21" i="1"/>
  <c r="Y21" i="1"/>
  <c r="X21" i="1"/>
  <c r="W21" i="1"/>
  <c r="V21" i="1"/>
  <c r="U21" i="1"/>
  <c r="T21" i="1"/>
  <c r="S21" i="1"/>
  <c r="R21" i="1"/>
  <c r="F19" i="1"/>
  <c r="F17" i="1"/>
  <c r="F20" i="1" s="1"/>
  <c r="F16" i="1"/>
  <c r="F15" i="1"/>
  <c r="I9" i="1"/>
  <c r="H9" i="1"/>
  <c r="G9" i="1"/>
  <c r="E9" i="1"/>
  <c r="I8" i="1"/>
  <c r="G8" i="1"/>
  <c r="E8" i="1"/>
  <c r="I7" i="1"/>
  <c r="G7" i="1"/>
  <c r="E7" i="1"/>
  <c r="G13" i="2" l="1"/>
</calcChain>
</file>

<file path=xl/sharedStrings.xml><?xml version="1.0" encoding="utf-8"?>
<sst xmlns="http://schemas.openxmlformats.org/spreadsheetml/2006/main" count="424" uniqueCount="350">
  <si>
    <t>　</t>
    <phoneticPr fontId="1"/>
  </si>
  <si>
    <t>人件費</t>
    <rPh sb="0" eb="3">
      <t>ジンケンヒ</t>
    </rPh>
    <phoneticPr fontId="1"/>
  </si>
  <si>
    <t>①委託料</t>
    <rPh sb="1" eb="4">
      <t>イタクリョウ</t>
    </rPh>
    <phoneticPr fontId="1"/>
  </si>
  <si>
    <t>③民間保育費</t>
    <rPh sb="1" eb="3">
      <t>ミンカン</t>
    </rPh>
    <rPh sb="3" eb="5">
      <t>ホイク</t>
    </rPh>
    <rPh sb="5" eb="6">
      <t>ヒ</t>
    </rPh>
    <phoneticPr fontId="1"/>
  </si>
  <si>
    <t>計</t>
    <rPh sb="0" eb="1">
      <t>ケイ</t>
    </rPh>
    <phoneticPr fontId="1"/>
  </si>
  <si>
    <t>【一般質問・参考資料】</t>
    <rPh sb="1" eb="3">
      <t>イッパン</t>
    </rPh>
    <rPh sb="3" eb="5">
      <t>シツモン</t>
    </rPh>
    <rPh sb="6" eb="8">
      <t>サンコウ</t>
    </rPh>
    <rPh sb="8" eb="10">
      <t>シリョウ</t>
    </rPh>
    <phoneticPr fontId="1"/>
  </si>
  <si>
    <t>Ａ</t>
    <phoneticPr fontId="1"/>
  </si>
  <si>
    <r>
      <t>❶２５年後の人口予測…</t>
    </r>
    <r>
      <rPr>
        <sz val="10"/>
        <color theme="1"/>
        <rFont val="UD デジタル 教科書体 NP-B"/>
        <family val="1"/>
        <charset val="128"/>
      </rPr>
      <t>国立社会保障・人口問題研究所発表資料</t>
    </r>
    <r>
      <rPr>
        <sz val="8"/>
        <color theme="1"/>
        <rFont val="UD デジタル 教科書体 NP-B"/>
        <family val="1"/>
        <charset val="128"/>
      </rPr>
      <t>　〔単位：人、％〕</t>
    </r>
    <rPh sb="3" eb="5">
      <t>ネンゴ</t>
    </rPh>
    <rPh sb="6" eb="8">
      <t>ジンコウ</t>
    </rPh>
    <rPh sb="8" eb="10">
      <t>ヨソク</t>
    </rPh>
    <rPh sb="11" eb="13">
      <t>コクリツ</t>
    </rPh>
    <rPh sb="13" eb="15">
      <t>シャカイ</t>
    </rPh>
    <rPh sb="15" eb="17">
      <t>ホショウ</t>
    </rPh>
    <rPh sb="18" eb="20">
      <t>ジンコウ</t>
    </rPh>
    <rPh sb="20" eb="22">
      <t>モンダイ</t>
    </rPh>
    <rPh sb="22" eb="25">
      <t>ケンキュウショ</t>
    </rPh>
    <rPh sb="25" eb="27">
      <t>ハッピョウ</t>
    </rPh>
    <rPh sb="27" eb="29">
      <t>シリョウ</t>
    </rPh>
    <rPh sb="31" eb="33">
      <t>タンイ</t>
    </rPh>
    <rPh sb="34" eb="35">
      <t>ニン</t>
    </rPh>
    <phoneticPr fontId="1"/>
  </si>
  <si>
    <r>
      <t>❺他市の㊺推計人口予想…</t>
    </r>
    <r>
      <rPr>
        <sz val="8"/>
        <color theme="1"/>
        <rFont val="UD デジタル 教科書体 NP-B"/>
        <family val="1"/>
        <charset val="128"/>
      </rPr>
      <t>人口問題研究所発表資料　〔単位：人〕</t>
    </r>
    <rPh sb="1" eb="3">
      <t>タシ</t>
    </rPh>
    <rPh sb="5" eb="7">
      <t>スイケイ</t>
    </rPh>
    <rPh sb="7" eb="9">
      <t>ジンコウ</t>
    </rPh>
    <rPh sb="9" eb="11">
      <t>ヨソウ</t>
    </rPh>
    <rPh sb="12" eb="14">
      <t>ジンコウ</t>
    </rPh>
    <rPh sb="14" eb="16">
      <t>モンダイ</t>
    </rPh>
    <rPh sb="16" eb="19">
      <t>ケンキュウショ</t>
    </rPh>
    <rPh sb="19" eb="21">
      <t>ハッピョウ</t>
    </rPh>
    <rPh sb="21" eb="23">
      <t>シリョウ</t>
    </rPh>
    <rPh sb="25" eb="27">
      <t>タンイ</t>
    </rPh>
    <rPh sb="28" eb="29">
      <t>ニン</t>
    </rPh>
    <phoneticPr fontId="1"/>
  </si>
  <si>
    <r>
      <t>⑮</t>
    </r>
    <r>
      <rPr>
        <sz val="11"/>
        <color theme="1"/>
        <rFont val="UD デジタル 教科書体 NP-B"/>
        <family val="1"/>
        <charset val="128"/>
      </rPr>
      <t>国調</t>
    </r>
    <rPh sb="1" eb="3">
      <t>コクチョウ</t>
    </rPh>
    <phoneticPr fontId="1"/>
  </si>
  <si>
    <r>
      <t>㊺</t>
    </r>
    <r>
      <rPr>
        <b/>
        <sz val="11"/>
        <color theme="1"/>
        <rFont val="UD デジタル 教科書体 NP-B"/>
        <family val="1"/>
        <charset val="128"/>
      </rPr>
      <t>推定</t>
    </r>
    <rPh sb="1" eb="3">
      <t>スイテイ</t>
    </rPh>
    <phoneticPr fontId="1"/>
  </si>
  <si>
    <t>増減率</t>
    <rPh sb="0" eb="2">
      <t>ゾウゲン</t>
    </rPh>
    <rPh sb="2" eb="3">
      <t>リツ</t>
    </rPh>
    <phoneticPr fontId="1"/>
  </si>
  <si>
    <t>人数の</t>
    <rPh sb="0" eb="2">
      <t>ニンズウ</t>
    </rPh>
    <phoneticPr fontId="1"/>
  </si>
  <si>
    <r>
      <rPr>
        <sz val="10"/>
        <color rgb="FFFF0000"/>
        <rFont val="UD デジタル 教科書体 NP-B"/>
        <family val="1"/>
        <charset val="128"/>
      </rPr>
      <t>◎</t>
    </r>
    <r>
      <rPr>
        <sz val="10"/>
        <color theme="1"/>
        <rFont val="UD デジタル 教科書体 NP-B"/>
        <family val="1"/>
        <charset val="128"/>
      </rPr>
      <t>人口が5,300人減少することも脅威</t>
    </r>
    <rPh sb="1" eb="3">
      <t>ジンコウ</t>
    </rPh>
    <rPh sb="9" eb="10">
      <t>ニン</t>
    </rPh>
    <rPh sb="10" eb="12">
      <t>ゲンショウ</t>
    </rPh>
    <rPh sb="17" eb="19">
      <t>キョウイ</t>
    </rPh>
    <phoneticPr fontId="1"/>
  </si>
  <si>
    <t>⑮国調</t>
    <rPh sb="1" eb="3">
      <t>コクチョウ</t>
    </rPh>
    <phoneticPr fontId="1"/>
  </si>
  <si>
    <t>㊺推定</t>
    <rPh sb="1" eb="3">
      <t>スイテイ</t>
    </rPh>
    <phoneticPr fontId="1"/>
  </si>
  <si>
    <t>【お断り】</t>
    <rPh sb="2" eb="3">
      <t>コトワ</t>
    </rPh>
    <phoneticPr fontId="1"/>
  </si>
  <si>
    <t>人数</t>
    <rPh sb="0" eb="2">
      <t>ニンズウ</t>
    </rPh>
    <phoneticPr fontId="1"/>
  </si>
  <si>
    <t>構成比</t>
    <rPh sb="0" eb="3">
      <t>コウセイヒ</t>
    </rPh>
    <phoneticPr fontId="1"/>
  </si>
  <si>
    <t>増減</t>
    <rPh sb="0" eb="1">
      <t>ゾウ</t>
    </rPh>
    <rPh sb="1" eb="2">
      <t>ゲン</t>
    </rPh>
    <phoneticPr fontId="1"/>
  </si>
  <si>
    <t>　だが、“働き世代”の20～69才が</t>
    <rPh sb="5" eb="6">
      <t>ハタラ</t>
    </rPh>
    <rPh sb="7" eb="9">
      <t>セダイ</t>
    </rPh>
    <rPh sb="16" eb="17">
      <t>サイ</t>
    </rPh>
    <phoneticPr fontId="1"/>
  </si>
  <si>
    <t>周南</t>
    <rPh sb="0" eb="2">
      <t>シュウナン</t>
    </rPh>
    <phoneticPr fontId="1"/>
  </si>
  <si>
    <t>▲25.7</t>
    <phoneticPr fontId="1"/>
  </si>
  <si>
    <t>◎当市は山口市にっ</t>
    <rPh sb="1" eb="3">
      <t>トウシ</t>
    </rPh>
    <rPh sb="4" eb="6">
      <t>ヤマグチ</t>
    </rPh>
    <rPh sb="6" eb="7">
      <t>シ</t>
    </rPh>
    <phoneticPr fontId="1"/>
  </si>
  <si>
    <t>⑲は１９年あるいは１９年度を示す</t>
    <rPh sb="4" eb="5">
      <t>ネン</t>
    </rPh>
    <rPh sb="11" eb="13">
      <t>ネンド</t>
    </rPh>
    <rPh sb="14" eb="15">
      <t>シメ</t>
    </rPh>
    <phoneticPr fontId="1"/>
  </si>
  <si>
    <t>総人口</t>
    <rPh sb="0" eb="3">
      <t>ソウジンコウ</t>
    </rPh>
    <phoneticPr fontId="1"/>
  </si>
  <si>
    <t>▲9.7</t>
    <phoneticPr fontId="1"/>
  </si>
  <si>
    <t>▲5.393</t>
    <phoneticPr fontId="1"/>
  </si>
  <si>
    <t>　6,700人も減ることが大きい</t>
    <rPh sb="6" eb="7">
      <t>ニン</t>
    </rPh>
    <rPh sb="8" eb="9">
      <t>ヘ</t>
    </rPh>
    <rPh sb="13" eb="14">
      <t>オオ</t>
    </rPh>
    <phoneticPr fontId="1"/>
  </si>
  <si>
    <t>光</t>
    <rPh sb="0" eb="1">
      <t>ヒカリ</t>
    </rPh>
    <phoneticPr fontId="1"/>
  </si>
  <si>
    <t>▲30.6</t>
    <phoneticPr fontId="1"/>
  </si>
  <si>
    <t>　次いで県内2番</t>
    <rPh sb="1" eb="2">
      <t>ツ</t>
    </rPh>
    <rPh sb="4" eb="6">
      <t>ケンナイ</t>
    </rPh>
    <rPh sb="7" eb="8">
      <t>バン</t>
    </rPh>
    <phoneticPr fontId="1"/>
  </si>
  <si>
    <t>単位は金額百万円以外のみ注記する</t>
    <rPh sb="0" eb="2">
      <t>タンイ</t>
    </rPh>
    <rPh sb="3" eb="5">
      <t>キンガク</t>
    </rPh>
    <rPh sb="5" eb="8">
      <t>ヒ</t>
    </rPh>
    <rPh sb="8" eb="10">
      <t>イガイ</t>
    </rPh>
    <rPh sb="12" eb="14">
      <t>チュウキ</t>
    </rPh>
    <phoneticPr fontId="1"/>
  </si>
  <si>
    <t>Ａ０～１９才</t>
    <rPh sb="5" eb="6">
      <t>サイ</t>
    </rPh>
    <phoneticPr fontId="1"/>
  </si>
  <si>
    <t>▲38.9</t>
    <phoneticPr fontId="1"/>
  </si>
  <si>
    <r>
      <rPr>
        <sz val="10"/>
        <color rgb="FFFF0000"/>
        <rFont val="UD デジタル 教科書体 NP-B"/>
        <family val="1"/>
        <charset val="128"/>
      </rPr>
      <t>◎</t>
    </r>
    <r>
      <rPr>
        <sz val="10"/>
        <color theme="1"/>
        <rFont val="UD デジタル 教科書体 NP-B"/>
        <family val="1"/>
        <charset val="128"/>
      </rPr>
      <t>一方、70才以上は現在の１５２％増</t>
    </r>
    <rPh sb="1" eb="3">
      <t>イッポウ</t>
    </rPh>
    <rPh sb="6" eb="7">
      <t>サイ</t>
    </rPh>
    <rPh sb="7" eb="9">
      <t>イジョウ</t>
    </rPh>
    <rPh sb="10" eb="12">
      <t>ゲンザイ</t>
    </rPh>
    <rPh sb="17" eb="18">
      <t>ゾウ</t>
    </rPh>
    <phoneticPr fontId="1"/>
  </si>
  <si>
    <t>山口</t>
    <rPh sb="0" eb="2">
      <t>ヤマグチ</t>
    </rPh>
    <phoneticPr fontId="1"/>
  </si>
  <si>
    <t>▲9.6</t>
    <phoneticPr fontId="1"/>
  </si>
  <si>
    <t>　目の減少幅</t>
    <rPh sb="1" eb="2">
      <t>メ</t>
    </rPh>
    <rPh sb="3" eb="6">
      <t>ゲンショウハバ</t>
    </rPh>
    <phoneticPr fontId="1"/>
  </si>
  <si>
    <t>　</t>
    <phoneticPr fontId="1"/>
  </si>
  <si>
    <t>出典中、当市の決算書、決算カード、付</t>
    <rPh sb="0" eb="2">
      <t>シュッテン</t>
    </rPh>
    <rPh sb="2" eb="3">
      <t>チュウ</t>
    </rPh>
    <rPh sb="4" eb="6">
      <t>トウシ</t>
    </rPh>
    <rPh sb="7" eb="9">
      <t>ケッサン</t>
    </rPh>
    <rPh sb="9" eb="10">
      <t>ショ</t>
    </rPh>
    <rPh sb="11" eb="13">
      <t>ケッサン</t>
    </rPh>
    <rPh sb="17" eb="18">
      <t>ツキ</t>
    </rPh>
    <phoneticPr fontId="1"/>
  </si>
  <si>
    <t>Ｂ２０～６９才</t>
    <rPh sb="6" eb="7">
      <t>サイ</t>
    </rPh>
    <phoneticPr fontId="1"/>
  </si>
  <si>
    <t>▲19.9</t>
    <phoneticPr fontId="1"/>
  </si>
  <si>
    <t>　となりその構成比は3分の１を超え</t>
    <rPh sb="6" eb="9">
      <t>コウセイヒ</t>
    </rPh>
    <rPh sb="11" eb="12">
      <t>フン</t>
    </rPh>
    <rPh sb="15" eb="16">
      <t>コ</t>
    </rPh>
    <phoneticPr fontId="1"/>
  </si>
  <si>
    <t>三田</t>
    <rPh sb="0" eb="2">
      <t>サンダ</t>
    </rPh>
    <phoneticPr fontId="1"/>
  </si>
  <si>
    <t>▲21.3</t>
    <phoneticPr fontId="1"/>
  </si>
  <si>
    <t>属書類、担当部署聞き込み等は注記せず</t>
    <rPh sb="0" eb="1">
      <t>ゾク</t>
    </rPh>
    <rPh sb="1" eb="3">
      <t>ショルイ</t>
    </rPh>
    <rPh sb="4" eb="6">
      <t>タントウ</t>
    </rPh>
    <rPh sb="6" eb="8">
      <t>ブショ</t>
    </rPh>
    <rPh sb="8" eb="9">
      <t>キ</t>
    </rPh>
    <rPh sb="10" eb="11">
      <t>コ</t>
    </rPh>
    <rPh sb="12" eb="13">
      <t>トウ</t>
    </rPh>
    <rPh sb="14" eb="16">
      <t>チュウキ</t>
    </rPh>
    <phoneticPr fontId="1"/>
  </si>
  <si>
    <t>Ｃ７０才～</t>
    <rPh sb="3" eb="4">
      <t>サイ</t>
    </rPh>
    <phoneticPr fontId="1"/>
  </si>
  <si>
    <t>　ることとなる</t>
    <phoneticPr fontId="1"/>
  </si>
  <si>
    <r>
      <rPr>
        <sz val="10"/>
        <color rgb="FFFF0000"/>
        <rFont val="UD デジタル 教科書体 NP-B"/>
        <family val="1"/>
        <charset val="128"/>
      </rPr>
      <t>◎</t>
    </r>
    <r>
      <rPr>
        <sz val="10"/>
        <color theme="1"/>
        <rFont val="UD デジタル 教科書体 NP-B"/>
        <family val="1"/>
        <charset val="128"/>
      </rPr>
      <t>一人の働き世代に対する老人の比率（Ｃ÷Ｂ）は、現在の0.3人から0.6人に倍増する→つまり負担が倍増する</t>
    </r>
    <rPh sb="1" eb="3">
      <t>ヒトリ</t>
    </rPh>
    <rPh sb="4" eb="5">
      <t>ハタラ</t>
    </rPh>
    <rPh sb="6" eb="8">
      <t>セダイ</t>
    </rPh>
    <rPh sb="9" eb="10">
      <t>タイ</t>
    </rPh>
    <rPh sb="12" eb="14">
      <t>ロウジン</t>
    </rPh>
    <rPh sb="15" eb="17">
      <t>ヒリツ</t>
    </rPh>
    <rPh sb="24" eb="26">
      <t>ゲンザイ</t>
    </rPh>
    <rPh sb="30" eb="31">
      <t>ニン</t>
    </rPh>
    <rPh sb="36" eb="37">
      <t>ニン</t>
    </rPh>
    <rPh sb="38" eb="40">
      <t>バイゾウ</t>
    </rPh>
    <rPh sb="46" eb="48">
      <t>フタン</t>
    </rPh>
    <rPh sb="49" eb="51">
      <t>バイゾウ</t>
    </rPh>
    <phoneticPr fontId="1"/>
  </si>
  <si>
    <r>
      <t>❻財政改善宣言三市比較</t>
    </r>
    <r>
      <rPr>
        <sz val="8"/>
        <color theme="1"/>
        <rFont val="UD デジタル 教科書体 NP-B"/>
        <family val="1"/>
        <charset val="128"/>
      </rPr>
      <t>　〔㉙決算カード、都市データーパックより、人、％〕</t>
    </r>
    <rPh sb="1" eb="3">
      <t>ザイセイ</t>
    </rPh>
    <rPh sb="3" eb="5">
      <t>カイゼン</t>
    </rPh>
    <rPh sb="5" eb="7">
      <t>センゲン</t>
    </rPh>
    <rPh sb="7" eb="9">
      <t>サンシ</t>
    </rPh>
    <rPh sb="9" eb="11">
      <t>ヒカク</t>
    </rPh>
    <rPh sb="14" eb="16">
      <t>ケッサン</t>
    </rPh>
    <rPh sb="20" eb="22">
      <t>トシ</t>
    </rPh>
    <rPh sb="32" eb="33">
      <t>ニン</t>
    </rPh>
    <phoneticPr fontId="1"/>
  </si>
  <si>
    <t>　</t>
    <phoneticPr fontId="1"/>
  </si>
  <si>
    <t>9年3月末人口</t>
    <rPh sb="1" eb="2">
      <t>ネン</t>
    </rPh>
    <rPh sb="3" eb="4">
      <t>ガツ</t>
    </rPh>
    <rPh sb="4" eb="5">
      <t>マツ</t>
    </rPh>
    <rPh sb="5" eb="7">
      <t>ジンコウ</t>
    </rPh>
    <phoneticPr fontId="1"/>
  </si>
  <si>
    <t>19年11月末人口</t>
    <rPh sb="2" eb="3">
      <t>ネン</t>
    </rPh>
    <rPh sb="5" eb="6">
      <t>ガツ</t>
    </rPh>
    <rPh sb="6" eb="7">
      <t>マツ</t>
    </rPh>
    <rPh sb="7" eb="9">
      <t>ジンコウ</t>
    </rPh>
    <phoneticPr fontId="1"/>
  </si>
  <si>
    <t>10年間の人口増加</t>
    <rPh sb="2" eb="3">
      <t>ネン</t>
    </rPh>
    <rPh sb="3" eb="4">
      <t>カン</t>
    </rPh>
    <rPh sb="5" eb="7">
      <t>ジンコウ</t>
    </rPh>
    <rPh sb="7" eb="9">
      <t>ゾウカ</t>
    </rPh>
    <phoneticPr fontId="1"/>
  </si>
  <si>
    <t>財政力指数</t>
    <rPh sb="0" eb="3">
      <t>ザイセイリョク</t>
    </rPh>
    <rPh sb="3" eb="5">
      <t>シスウ</t>
    </rPh>
    <phoneticPr fontId="1"/>
  </si>
  <si>
    <t>将来負担比率</t>
    <rPh sb="0" eb="2">
      <t>ショウライ</t>
    </rPh>
    <rPh sb="2" eb="4">
      <t>フタン</t>
    </rPh>
    <rPh sb="4" eb="6">
      <t>ヒリツ</t>
    </rPh>
    <phoneticPr fontId="1"/>
  </si>
  <si>
    <t>財政健全度順位</t>
    <rPh sb="0" eb="2">
      <t>ザイセイ</t>
    </rPh>
    <rPh sb="2" eb="4">
      <t>ケンゼン</t>
    </rPh>
    <rPh sb="4" eb="5">
      <t>ド</t>
    </rPh>
    <rPh sb="5" eb="7">
      <t>ジュンイ</t>
    </rPh>
    <phoneticPr fontId="1"/>
  </si>
  <si>
    <t>市民一人当り・千円</t>
    <rPh sb="0" eb="2">
      <t>シミン</t>
    </rPh>
    <rPh sb="2" eb="4">
      <t>ヒトリ</t>
    </rPh>
    <rPh sb="4" eb="5">
      <t>アタ</t>
    </rPh>
    <rPh sb="7" eb="9">
      <t>センエン</t>
    </rPh>
    <phoneticPr fontId="1"/>
  </si>
  <si>
    <r>
      <t>❷２５年後の年間財政負担増予測</t>
    </r>
    <r>
      <rPr>
        <sz val="8"/>
        <color theme="1"/>
        <rFont val="UD デジタル 教科書体 NP-B"/>
        <family val="1"/>
        <charset val="128"/>
      </rPr>
      <t>　〔単位：％〕</t>
    </r>
    <rPh sb="3" eb="5">
      <t>ネンゴ</t>
    </rPh>
    <rPh sb="6" eb="8">
      <t>ネンカン</t>
    </rPh>
    <rPh sb="8" eb="10">
      <t>ザイセイ</t>
    </rPh>
    <rPh sb="10" eb="12">
      <t>フタン</t>
    </rPh>
    <rPh sb="12" eb="13">
      <t>ゾウ</t>
    </rPh>
    <rPh sb="13" eb="15">
      <t>ヨソク</t>
    </rPh>
    <rPh sb="17" eb="19">
      <t>タンイ</t>
    </rPh>
    <phoneticPr fontId="1"/>
  </si>
  <si>
    <t>歳出総額</t>
    <rPh sb="0" eb="2">
      <t>サイシュツ</t>
    </rPh>
    <rPh sb="2" eb="4">
      <t>ソウガク</t>
    </rPh>
    <phoneticPr fontId="1"/>
  </si>
  <si>
    <t>地方債残</t>
    <rPh sb="0" eb="3">
      <t>チホウサイ</t>
    </rPh>
    <rPh sb="3" eb="4">
      <t>ザン</t>
    </rPh>
    <phoneticPr fontId="1"/>
  </si>
  <si>
    <t>積立金残</t>
    <rPh sb="0" eb="2">
      <t>ツミタテ</t>
    </rPh>
    <rPh sb="2" eb="3">
      <t>キン</t>
    </rPh>
    <rPh sb="3" eb="4">
      <t>ザン</t>
    </rPh>
    <phoneticPr fontId="1"/>
  </si>
  <si>
    <t>現数値</t>
    <rPh sb="0" eb="1">
      <t>ゲン</t>
    </rPh>
    <rPh sb="1" eb="3">
      <t>スウチ</t>
    </rPh>
    <phoneticPr fontId="1"/>
  </si>
  <si>
    <r>
      <t>変化幅</t>
    </r>
    <r>
      <rPr>
        <sz val="8"/>
        <color theme="1"/>
        <rFont val="UD デジタル 教科書体 NP-B"/>
        <family val="1"/>
        <charset val="128"/>
      </rPr>
      <t>％</t>
    </r>
    <rPh sb="0" eb="2">
      <t>ヘンカ</t>
    </rPh>
    <rPh sb="2" eb="3">
      <t>ハバ</t>
    </rPh>
    <phoneticPr fontId="1"/>
  </si>
  <si>
    <t>負担増</t>
    <rPh sb="0" eb="3">
      <t>フタンゾウ</t>
    </rPh>
    <phoneticPr fontId="1"/>
  </si>
  <si>
    <t>下松市</t>
    <rPh sb="0" eb="3">
      <t>ク</t>
    </rPh>
    <phoneticPr fontId="1"/>
  </si>
  <si>
    <t>239位</t>
    <rPh sb="3" eb="4">
      <t>イ</t>
    </rPh>
    <phoneticPr fontId="1"/>
  </si>
  <si>
    <t>税収減</t>
    <rPh sb="0" eb="2">
      <t>ゼイシュウ</t>
    </rPh>
    <rPh sb="2" eb="3">
      <t>ゲン</t>
    </rPh>
    <phoneticPr fontId="1"/>
  </si>
  <si>
    <t>▲9.7％</t>
    <phoneticPr fontId="1"/>
  </si>
  <si>
    <t>◎税収は…❶の9.7％の人口減がそのまま税収減に直結すると想</t>
    <rPh sb="1" eb="3">
      <t>ゼイシュウ</t>
    </rPh>
    <rPh sb="12" eb="15">
      <t>ジンコウゲン</t>
    </rPh>
    <rPh sb="20" eb="23">
      <t>ゼイシュウゲン</t>
    </rPh>
    <rPh sb="24" eb="26">
      <t>チョッケツ</t>
    </rPh>
    <rPh sb="29" eb="30">
      <t>ソウ</t>
    </rPh>
    <phoneticPr fontId="1"/>
  </si>
  <si>
    <t>防府市</t>
    <rPh sb="0" eb="3">
      <t>ホウフシ</t>
    </rPh>
    <phoneticPr fontId="1"/>
  </si>
  <si>
    <t>▲1.9%</t>
    <phoneticPr fontId="1"/>
  </si>
  <si>
    <t>－</t>
    <phoneticPr fontId="1"/>
  </si>
  <si>
    <t>257位</t>
    <rPh sb="3" eb="4">
      <t>イ</t>
    </rPh>
    <phoneticPr fontId="1"/>
  </si>
  <si>
    <t>国保繰出金</t>
    <rPh sb="0" eb="2">
      <t>コクホ</t>
    </rPh>
    <rPh sb="2" eb="5">
      <t>クリダシ</t>
    </rPh>
    <phoneticPr fontId="1"/>
  </si>
  <si>
    <t>　定される「個人市民税」「軽自動車税」「たばこ税」「消費税」</t>
    <rPh sb="1" eb="2">
      <t>サダ</t>
    </rPh>
    <rPh sb="6" eb="8">
      <t>コジン</t>
    </rPh>
    <rPh sb="8" eb="11">
      <t>シミンゼイ</t>
    </rPh>
    <rPh sb="13" eb="17">
      <t>ケイジドウシャ</t>
    </rPh>
    <rPh sb="17" eb="18">
      <t>ゼイ</t>
    </rPh>
    <rPh sb="23" eb="24">
      <t>ゼイ</t>
    </rPh>
    <rPh sb="26" eb="28">
      <t>ショウヒ</t>
    </rPh>
    <rPh sb="28" eb="29">
      <t>ゼイ</t>
    </rPh>
    <phoneticPr fontId="1"/>
  </si>
  <si>
    <t>三田市</t>
    <rPh sb="0" eb="3">
      <t>サンダシ</t>
    </rPh>
    <phoneticPr fontId="1"/>
  </si>
  <si>
    <t>▲1.7％</t>
    <phoneticPr fontId="1"/>
  </si>
  <si>
    <t>100位</t>
    <rPh sb="3" eb="4">
      <t>イ</t>
    </rPh>
    <phoneticPr fontId="1"/>
  </si>
  <si>
    <t>老人福祉費計</t>
    <rPh sb="0" eb="2">
      <t>ロウジン</t>
    </rPh>
    <rPh sb="2" eb="4">
      <t>フクシ</t>
    </rPh>
    <rPh sb="4" eb="5">
      <t>ヒ</t>
    </rPh>
    <rPh sb="5" eb="6">
      <t>ケイ</t>
    </rPh>
    <phoneticPr fontId="1"/>
  </si>
  <si>
    <t>　のみを算入した</t>
    <rPh sb="4" eb="6">
      <t>サンニュウ</t>
    </rPh>
    <phoneticPr fontId="1"/>
  </si>
  <si>
    <t>◎国保繰出金、老人福祉費は…❶の老人人口増加152％をそのま</t>
    <rPh sb="1" eb="3">
      <t>コクホ</t>
    </rPh>
    <rPh sb="3" eb="6">
      <t>クリダシ</t>
    </rPh>
    <rPh sb="7" eb="9">
      <t>ロウジン</t>
    </rPh>
    <rPh sb="9" eb="11">
      <t>フクシ</t>
    </rPh>
    <rPh sb="11" eb="12">
      <t>ヒ</t>
    </rPh>
    <rPh sb="16" eb="18">
      <t>ロウジン</t>
    </rPh>
    <rPh sb="18" eb="20">
      <t>ジンコウ</t>
    </rPh>
    <rPh sb="20" eb="22">
      <t>ゾウカ</t>
    </rPh>
    <phoneticPr fontId="1"/>
  </si>
  <si>
    <r>
      <t>❼現在の下松市の高齢者状況…高齢者単身世帯の他市比較</t>
    </r>
    <r>
      <rPr>
        <sz val="8"/>
        <color theme="1"/>
        <rFont val="UD デジタル 教科書体 NP-B"/>
        <family val="1"/>
        <charset val="128"/>
      </rPr>
      <t>　〔単位：軒、％、⑮国勢調査より〕</t>
    </r>
    <rPh sb="1" eb="3">
      <t>ゲンザイ</t>
    </rPh>
    <rPh sb="4" eb="7">
      <t>ク</t>
    </rPh>
    <rPh sb="8" eb="11">
      <t>コウレイシャ</t>
    </rPh>
    <rPh sb="11" eb="13">
      <t>ジョウキョウ</t>
    </rPh>
    <rPh sb="14" eb="17">
      <t>コウレイシャ</t>
    </rPh>
    <rPh sb="17" eb="19">
      <t>タンシン</t>
    </rPh>
    <rPh sb="19" eb="21">
      <t>セタイ</t>
    </rPh>
    <rPh sb="22" eb="24">
      <t>タシ</t>
    </rPh>
    <rPh sb="24" eb="26">
      <t>ヒカク</t>
    </rPh>
    <rPh sb="28" eb="30">
      <t>タンイ</t>
    </rPh>
    <rPh sb="31" eb="32">
      <t>ノキ</t>
    </rPh>
    <rPh sb="36" eb="38">
      <t>コクセイ</t>
    </rPh>
    <rPh sb="38" eb="40">
      <t>チョウサ</t>
    </rPh>
    <phoneticPr fontId="1"/>
  </si>
  <si>
    <t>　</t>
    <phoneticPr fontId="1"/>
  </si>
  <si>
    <t>　倍率にした</t>
    <rPh sb="1" eb="3">
      <t>バイリツ</t>
    </rPh>
    <phoneticPr fontId="1"/>
  </si>
  <si>
    <t>　</t>
    <phoneticPr fontId="1"/>
  </si>
  <si>
    <t>１山口</t>
    <rPh sb="1" eb="3">
      <t>ヤマグチ</t>
    </rPh>
    <phoneticPr fontId="1"/>
  </si>
  <si>
    <t>２下松</t>
    <rPh sb="1" eb="3">
      <t>ク</t>
    </rPh>
    <phoneticPr fontId="1"/>
  </si>
  <si>
    <t>３防府</t>
    <rPh sb="1" eb="3">
      <t>ホウフ</t>
    </rPh>
    <phoneticPr fontId="1"/>
  </si>
  <si>
    <t>４宇部</t>
    <rPh sb="1" eb="3">
      <t>ウベ</t>
    </rPh>
    <phoneticPr fontId="1"/>
  </si>
  <si>
    <t>５周南</t>
    <rPh sb="1" eb="3">
      <t>シュウナン</t>
    </rPh>
    <phoneticPr fontId="1"/>
  </si>
  <si>
    <t>６光</t>
    <rPh sb="1" eb="2">
      <t>ヒカリ</t>
    </rPh>
    <phoneticPr fontId="1"/>
  </si>
  <si>
    <t>７山陽</t>
    <rPh sb="1" eb="3">
      <t>サンヨウ</t>
    </rPh>
    <phoneticPr fontId="1"/>
  </si>
  <si>
    <t>８下関</t>
    <rPh sb="1" eb="3">
      <t>シモノセキ</t>
    </rPh>
    <phoneticPr fontId="1"/>
  </si>
  <si>
    <t>９岩国</t>
    <rPh sb="1" eb="3">
      <t>イワクニ</t>
    </rPh>
    <phoneticPr fontId="1"/>
  </si>
  <si>
    <t>10柳井</t>
    <rPh sb="2" eb="4">
      <t>ヤナイ</t>
    </rPh>
    <phoneticPr fontId="1"/>
  </si>
  <si>
    <t>利息負担増</t>
    <rPh sb="0" eb="2">
      <t>リソク</t>
    </rPh>
    <rPh sb="2" eb="5">
      <t>フタンゾウ</t>
    </rPh>
    <phoneticPr fontId="1"/>
  </si>
  <si>
    <t>◎利息負担増６億円の根拠は次の❹に示す</t>
    <rPh sb="1" eb="3">
      <t>リソク</t>
    </rPh>
    <rPh sb="3" eb="6">
      <t>フタンゾウ</t>
    </rPh>
    <rPh sb="7" eb="9">
      <t>オ</t>
    </rPh>
    <rPh sb="10" eb="12">
      <t>コンキョ</t>
    </rPh>
    <rPh sb="13" eb="14">
      <t>ツギ</t>
    </rPh>
    <rPh sb="17" eb="18">
      <t>シメ</t>
    </rPh>
    <phoneticPr fontId="1"/>
  </si>
  <si>
    <t>高齢者単身世帯</t>
    <rPh sb="0" eb="3">
      <t>コウレイシャ</t>
    </rPh>
    <rPh sb="3" eb="5">
      <t>タンシン</t>
    </rPh>
    <rPh sb="5" eb="7">
      <t>セタイ</t>
    </rPh>
    <phoneticPr fontId="1"/>
  </si>
  <si>
    <t>合計負担増</t>
    <rPh sb="0" eb="2">
      <t>ゴウケイ</t>
    </rPh>
    <rPh sb="2" eb="5">
      <t>フタンゾウ</t>
    </rPh>
    <phoneticPr fontId="1"/>
  </si>
  <si>
    <t>全世帯数</t>
    <rPh sb="0" eb="1">
      <t>ゼン</t>
    </rPh>
    <rPh sb="1" eb="4">
      <t>セタイスウ</t>
    </rPh>
    <phoneticPr fontId="1"/>
  </si>
  <si>
    <r>
      <rPr>
        <sz val="11"/>
        <color rgb="FFFF0000"/>
        <rFont val="UD デジタル 教科書体 NP-B"/>
        <family val="1"/>
        <charset val="128"/>
      </rPr>
      <t>◎</t>
    </r>
    <r>
      <rPr>
        <sz val="11"/>
        <color theme="1"/>
        <rFont val="UD デジタル 教科書体 NP-B"/>
        <family val="1"/>
        <charset val="128"/>
      </rPr>
      <t>人口減少で税収は4．4億円減、老人対応の増加を加味すれば、現在の『行政による市民サービス</t>
    </r>
    <rPh sb="1" eb="3">
      <t>ジンコウ</t>
    </rPh>
    <rPh sb="3" eb="5">
      <t>ゲンショウ</t>
    </rPh>
    <rPh sb="6" eb="8">
      <t>ゼイシュウ</t>
    </rPh>
    <rPh sb="12" eb="14">
      <t>オクエン</t>
    </rPh>
    <rPh sb="14" eb="15">
      <t>ゲン</t>
    </rPh>
    <rPh sb="16" eb="18">
      <t>ロウジン</t>
    </rPh>
    <rPh sb="18" eb="20">
      <t>タイオウ</t>
    </rPh>
    <rPh sb="21" eb="22">
      <t>ゾウ</t>
    </rPh>
    <rPh sb="22" eb="23">
      <t>クワ</t>
    </rPh>
    <rPh sb="24" eb="26">
      <t>カミ</t>
    </rPh>
    <rPh sb="30" eb="32">
      <t>ゲンザイ</t>
    </rPh>
    <rPh sb="34" eb="36">
      <t>ギョウセイ</t>
    </rPh>
    <rPh sb="39" eb="41">
      <t>シミン</t>
    </rPh>
    <phoneticPr fontId="1"/>
  </si>
  <si>
    <t>構成比</t>
    <rPh sb="0" eb="2">
      <t>コウセイ</t>
    </rPh>
    <rPh sb="2" eb="3">
      <t>ヒ</t>
    </rPh>
    <phoneticPr fontId="1"/>
  </si>
  <si>
    <t>　の体制』維持のためには、また、「働き世代」に今以上の負担をかけまいと思えば、14億円の資</t>
    <rPh sb="2" eb="4">
      <t>タイセイ</t>
    </rPh>
    <rPh sb="5" eb="7">
      <t>イジ</t>
    </rPh>
    <rPh sb="17" eb="18">
      <t>ハタラ</t>
    </rPh>
    <rPh sb="19" eb="21">
      <t>セダイ</t>
    </rPh>
    <rPh sb="23" eb="26">
      <t>イマイジョウ</t>
    </rPh>
    <rPh sb="27" eb="29">
      <t>フタン</t>
    </rPh>
    <rPh sb="35" eb="36">
      <t>オモ</t>
    </rPh>
    <rPh sb="41" eb="43">
      <t>オ</t>
    </rPh>
    <rPh sb="44" eb="45">
      <t>シ</t>
    </rPh>
    <phoneticPr fontId="1"/>
  </si>
  <si>
    <t>◎当市は学生の街山口市に続き老人比率が低い</t>
    <rPh sb="1" eb="3">
      <t>トウシ</t>
    </rPh>
    <rPh sb="4" eb="6">
      <t>ガクセイ</t>
    </rPh>
    <rPh sb="7" eb="8">
      <t>マチ</t>
    </rPh>
    <rPh sb="8" eb="11">
      <t>ヤマグチシ</t>
    </rPh>
    <rPh sb="12" eb="13">
      <t>ツヅ</t>
    </rPh>
    <rPh sb="14" eb="16">
      <t>ロウジン</t>
    </rPh>
    <rPh sb="16" eb="18">
      <t>ヒリツ</t>
    </rPh>
    <rPh sb="19" eb="20">
      <t>ヒク</t>
    </rPh>
    <phoneticPr fontId="1"/>
  </si>
  <si>
    <t>　金を捻出する新たな仕組みを作る必要に迫られる</t>
    <rPh sb="1" eb="2">
      <t>キン</t>
    </rPh>
    <rPh sb="3" eb="5">
      <t>ネンシュツ</t>
    </rPh>
    <rPh sb="7" eb="8">
      <t>アラ</t>
    </rPh>
    <rPh sb="10" eb="12">
      <t>シク</t>
    </rPh>
    <rPh sb="14" eb="15">
      <t>ツク</t>
    </rPh>
    <rPh sb="16" eb="18">
      <t>ヒツヨウ</t>
    </rPh>
    <rPh sb="19" eb="20">
      <t>セマ</t>
    </rPh>
    <phoneticPr fontId="1"/>
  </si>
  <si>
    <r>
      <rPr>
        <sz val="11"/>
        <color rgb="FFFF0000"/>
        <rFont val="UD デジタル 教科書体 NP-B"/>
        <family val="1"/>
        <charset val="128"/>
      </rPr>
      <t>◎</t>
    </r>
    <r>
      <rPr>
        <sz val="11"/>
        <color theme="1"/>
        <rFont val="UD デジタル 教科書体 NP-B"/>
        <family val="1"/>
        <charset val="128"/>
      </rPr>
      <t>この１４億円を働き世代（❶のＢ）のみが負担するとすると…一人あたり年間５２千円の負担増</t>
    </r>
    <rPh sb="5" eb="7">
      <t>オ</t>
    </rPh>
    <rPh sb="8" eb="9">
      <t>ハタラ</t>
    </rPh>
    <rPh sb="10" eb="12">
      <t>セダイ</t>
    </rPh>
    <rPh sb="20" eb="22">
      <t>フタン</t>
    </rPh>
    <rPh sb="29" eb="31">
      <t>ヒトリ</t>
    </rPh>
    <rPh sb="34" eb="36">
      <t>ネンカン</t>
    </rPh>
    <rPh sb="38" eb="39">
      <t>セン</t>
    </rPh>
    <rPh sb="39" eb="40">
      <t>エン</t>
    </rPh>
    <rPh sb="41" eb="44">
      <t>フタンゾウ</t>
    </rPh>
    <phoneticPr fontId="1"/>
  </si>
  <si>
    <r>
      <t>❽国や県の依存度…自主財源比率他市比較</t>
    </r>
    <r>
      <rPr>
        <sz val="8"/>
        <color theme="1"/>
        <rFont val="UD デジタル 教科書体 NP-B"/>
        <family val="1"/>
        <charset val="128"/>
      </rPr>
      <t>　〔単位：％、都市データーパックより〕</t>
    </r>
    <rPh sb="1" eb="2">
      <t>クニ</t>
    </rPh>
    <rPh sb="3" eb="4">
      <t>ケン</t>
    </rPh>
    <rPh sb="5" eb="8">
      <t>イゾンド</t>
    </rPh>
    <rPh sb="9" eb="11">
      <t>ジシュ</t>
    </rPh>
    <rPh sb="11" eb="13">
      <t>ザイゲン</t>
    </rPh>
    <rPh sb="13" eb="15">
      <t>ヒリツ</t>
    </rPh>
    <rPh sb="15" eb="17">
      <t>タシ</t>
    </rPh>
    <rPh sb="17" eb="19">
      <t>ヒカク</t>
    </rPh>
    <rPh sb="21" eb="23">
      <t>タンイ</t>
    </rPh>
    <rPh sb="26" eb="28">
      <t>トシ</t>
    </rPh>
    <phoneticPr fontId="1"/>
  </si>
  <si>
    <t>１下松</t>
    <rPh sb="1" eb="3">
      <t>ク</t>
    </rPh>
    <phoneticPr fontId="1"/>
  </si>
  <si>
    <t>２防府</t>
    <rPh sb="1" eb="3">
      <t>ホウフ</t>
    </rPh>
    <phoneticPr fontId="1"/>
  </si>
  <si>
    <t>３周南</t>
    <rPh sb="1" eb="3">
      <t>シュウナン</t>
    </rPh>
    <phoneticPr fontId="1"/>
  </si>
  <si>
    <t>４光</t>
    <rPh sb="1" eb="2">
      <t>ヒカリ</t>
    </rPh>
    <phoneticPr fontId="1"/>
  </si>
  <si>
    <t>５宇部</t>
    <rPh sb="1" eb="3">
      <t>ウベ</t>
    </rPh>
    <phoneticPr fontId="1"/>
  </si>
  <si>
    <t>６山口</t>
    <rPh sb="1" eb="3">
      <t>ヤマグチ</t>
    </rPh>
    <phoneticPr fontId="1"/>
  </si>
  <si>
    <t>７下関</t>
    <rPh sb="1" eb="3">
      <t>シモノセキ</t>
    </rPh>
    <phoneticPr fontId="1"/>
  </si>
  <si>
    <t>８山陽</t>
    <rPh sb="1" eb="3">
      <t>サンヨウ</t>
    </rPh>
    <phoneticPr fontId="1"/>
  </si>
  <si>
    <t>９柳井</t>
    <rPh sb="1" eb="3">
      <t>ヤナイ</t>
    </rPh>
    <phoneticPr fontId="1"/>
  </si>
  <si>
    <t>10岩国</t>
    <rPh sb="2" eb="4">
      <t>イワクニ</t>
    </rPh>
    <phoneticPr fontId="1"/>
  </si>
  <si>
    <r>
      <t>❸さらに…支払い利子増加による負担増　</t>
    </r>
    <r>
      <rPr>
        <sz val="8"/>
        <color theme="1"/>
        <rFont val="UD デジタル 教科書体 NP-B"/>
        <family val="1"/>
        <charset val="128"/>
      </rPr>
      <t>〔単位：％、日銀資料より〕</t>
    </r>
    <rPh sb="5" eb="7">
      <t>シハラ</t>
    </rPh>
    <rPh sb="8" eb="10">
      <t>リシ</t>
    </rPh>
    <rPh sb="10" eb="12">
      <t>ゾウカ</t>
    </rPh>
    <rPh sb="15" eb="17">
      <t>フタン</t>
    </rPh>
    <rPh sb="17" eb="18">
      <t>ゾウ</t>
    </rPh>
    <rPh sb="20" eb="22">
      <t>タンイ</t>
    </rPh>
    <rPh sb="25" eb="27">
      <t>ニチギン</t>
    </rPh>
    <rPh sb="27" eb="29">
      <t>シリョウ</t>
    </rPh>
    <phoneticPr fontId="1"/>
  </si>
  <si>
    <t>数値</t>
    <rPh sb="0" eb="2">
      <t>スウチ</t>
    </rPh>
    <phoneticPr fontId="1"/>
  </si>
  <si>
    <t>⑫</t>
    <phoneticPr fontId="1"/>
  </si>
  <si>
    <t>⑭</t>
    <phoneticPr fontId="1"/>
  </si>
  <si>
    <t>⑰</t>
    <phoneticPr fontId="1"/>
  </si>
  <si>
    <t>⑱</t>
    <phoneticPr fontId="1"/>
  </si>
  <si>
    <t>◎現在の地方債の支払い利回りは0.69％と</t>
    <rPh sb="1" eb="3">
      <t>ゲンザイ</t>
    </rPh>
    <rPh sb="4" eb="7">
      <t>チホウサイ</t>
    </rPh>
    <rPh sb="8" eb="10">
      <t>シハラ</t>
    </rPh>
    <rPh sb="11" eb="13">
      <t>リマワ</t>
    </rPh>
    <phoneticPr fontId="1"/>
  </si>
  <si>
    <t>◎依存度は他市を圧して低い</t>
    <rPh sb="1" eb="4">
      <t>イゾンド</t>
    </rPh>
    <rPh sb="5" eb="7">
      <t>タシ</t>
    </rPh>
    <rPh sb="8" eb="9">
      <t>アッ</t>
    </rPh>
    <rPh sb="11" eb="12">
      <t>ヒク</t>
    </rPh>
    <phoneticPr fontId="1"/>
  </si>
  <si>
    <t>Ａ・期末地方債残</t>
    <rPh sb="2" eb="4">
      <t>キマツ</t>
    </rPh>
    <rPh sb="4" eb="7">
      <t>チホウサイ</t>
    </rPh>
    <rPh sb="7" eb="8">
      <t>ザン</t>
    </rPh>
    <phoneticPr fontId="1"/>
  </si>
  <si>
    <t>　県内でも最低のレベル</t>
    <rPh sb="1" eb="2">
      <t>ケン</t>
    </rPh>
    <rPh sb="2" eb="3">
      <t>ナイ</t>
    </rPh>
    <rPh sb="5" eb="7">
      <t>サイテイ</t>
    </rPh>
    <phoneticPr fontId="1"/>
  </si>
  <si>
    <t>　</t>
    <phoneticPr fontId="1"/>
  </si>
  <si>
    <t>Ｂ・支払い利息額</t>
    <rPh sb="2" eb="4">
      <t>シハラ</t>
    </rPh>
    <rPh sb="5" eb="7">
      <t>リソク</t>
    </rPh>
    <rPh sb="7" eb="8">
      <t>ガク</t>
    </rPh>
    <phoneticPr fontId="1"/>
  </si>
  <si>
    <t>◎しかし…２５年前（1993年）の長期プラ</t>
    <rPh sb="7" eb="8">
      <t>ネン</t>
    </rPh>
    <rPh sb="8" eb="9">
      <t>マエ</t>
    </rPh>
    <rPh sb="14" eb="15">
      <t>ネン</t>
    </rPh>
    <rPh sb="17" eb="19">
      <t>チョウキ</t>
    </rPh>
    <phoneticPr fontId="1"/>
  </si>
  <si>
    <t>❾事業数（費目の備考項目数）推移</t>
    <rPh sb="1" eb="3">
      <t>ジギョウ</t>
    </rPh>
    <rPh sb="3" eb="4">
      <t>スウ</t>
    </rPh>
    <rPh sb="5" eb="7">
      <t>ヒモク</t>
    </rPh>
    <rPh sb="8" eb="10">
      <t>ビコウ</t>
    </rPh>
    <rPh sb="10" eb="13">
      <t>コウモクスウ</t>
    </rPh>
    <rPh sb="14" eb="16">
      <t>スイイ</t>
    </rPh>
    <phoneticPr fontId="1"/>
  </si>
  <si>
    <t>◎決算書備考欄の項目数合計から、例年の平常対応ではない直接選挙費や</t>
    <rPh sb="1" eb="4">
      <t>ケッサンショ</t>
    </rPh>
    <rPh sb="4" eb="6">
      <t>ビコウ</t>
    </rPh>
    <rPh sb="6" eb="7">
      <t>ラン</t>
    </rPh>
    <rPh sb="8" eb="11">
      <t>コウモクスウ</t>
    </rPh>
    <rPh sb="11" eb="13">
      <t>ゴウケイ</t>
    </rPh>
    <rPh sb="16" eb="18">
      <t>レイネン</t>
    </rPh>
    <rPh sb="19" eb="21">
      <t>ヘイジョウ</t>
    </rPh>
    <rPh sb="21" eb="23">
      <t>タイオウ</t>
    </rPh>
    <rPh sb="27" eb="29">
      <t>チョクセツ</t>
    </rPh>
    <rPh sb="29" eb="31">
      <t>センキョ</t>
    </rPh>
    <rPh sb="31" eb="32">
      <t>ヒ</t>
    </rPh>
    <phoneticPr fontId="1"/>
  </si>
  <si>
    <t>Ｂ÷Ａ・利回り</t>
    <rPh sb="4" eb="6">
      <t>リマワ</t>
    </rPh>
    <phoneticPr fontId="1"/>
  </si>
  <si>
    <t>　イムートは5.2％…現在の5.2倍であった</t>
    <rPh sb="11" eb="13">
      <t>ゲンザイ</t>
    </rPh>
    <rPh sb="17" eb="18">
      <t>バイ</t>
    </rPh>
    <phoneticPr fontId="1"/>
  </si>
  <si>
    <t>⑬</t>
    <phoneticPr fontId="1"/>
  </si>
  <si>
    <t>⑱－⑬</t>
    <phoneticPr fontId="1"/>
  </si>
  <si>
    <t>　災害費を除いている</t>
    <rPh sb="1" eb="3">
      <t>サイガイ</t>
    </rPh>
    <rPh sb="3" eb="4">
      <t>ヒ</t>
    </rPh>
    <rPh sb="5" eb="6">
      <t>ノゾ</t>
    </rPh>
    <phoneticPr fontId="1"/>
  </si>
  <si>
    <t>長期ﾌﾟﾗｲﾑﾚｰﾄ</t>
    <rPh sb="0" eb="2">
      <t>チョウキ</t>
    </rPh>
    <phoneticPr fontId="1"/>
  </si>
  <si>
    <t>　</t>
    <phoneticPr fontId="1"/>
  </si>
  <si>
    <t>◎5年間で事業数が１０７増加したことにならないか</t>
    <rPh sb="2" eb="4">
      <t>ネンカン</t>
    </rPh>
    <rPh sb="5" eb="7">
      <t>ジギョウ</t>
    </rPh>
    <rPh sb="7" eb="8">
      <t>スウ</t>
    </rPh>
    <rPh sb="12" eb="14">
      <t>ゾウカ</t>
    </rPh>
    <phoneticPr fontId="1"/>
  </si>
  <si>
    <r>
      <rPr>
        <sz val="10"/>
        <color rgb="FFFF0000"/>
        <rFont val="UD デジタル 教科書体 NP-B"/>
        <family val="1"/>
        <charset val="128"/>
      </rPr>
      <t>◎</t>
    </r>
    <r>
      <rPr>
        <sz val="10"/>
        <color theme="1"/>
        <rFont val="UD デジタル 教科書体 NP-B"/>
        <family val="1"/>
        <charset val="128"/>
      </rPr>
      <t>よって…実績からして「利回り5.2％の時代」も想定する必要あり。その負担増は6億円…❸</t>
    </r>
    <rPh sb="5" eb="7">
      <t>ジッセキ</t>
    </rPh>
    <rPh sb="12" eb="14">
      <t>リマワ</t>
    </rPh>
    <rPh sb="20" eb="22">
      <t>ジダイ</t>
    </rPh>
    <rPh sb="24" eb="26">
      <t>ソウテイ</t>
    </rPh>
    <rPh sb="28" eb="30">
      <t>ヒツヨウ</t>
    </rPh>
    <rPh sb="35" eb="38">
      <t>フタンゾウ</t>
    </rPh>
    <rPh sb="40" eb="42">
      <t>オ</t>
    </rPh>
    <phoneticPr fontId="1"/>
  </si>
  <si>
    <t>　　</t>
    <phoneticPr fontId="1"/>
  </si>
  <si>
    <r>
      <t>❿－(1)人件費、委託費、保育費の推移</t>
    </r>
    <r>
      <rPr>
        <sz val="8"/>
        <color theme="1"/>
        <rFont val="UD デジタル 教科書体 NP-B"/>
        <family val="1"/>
        <charset val="128"/>
      </rPr>
      <t>　〔単位：人〕</t>
    </r>
    <rPh sb="5" eb="8">
      <t>ジンケンヒ</t>
    </rPh>
    <rPh sb="9" eb="11">
      <t>イタク</t>
    </rPh>
    <rPh sb="11" eb="12">
      <t>ヒ</t>
    </rPh>
    <rPh sb="13" eb="15">
      <t>ホイク</t>
    </rPh>
    <rPh sb="15" eb="16">
      <t>ヒ</t>
    </rPh>
    <rPh sb="17" eb="19">
      <t>スイイ</t>
    </rPh>
    <rPh sb="21" eb="23">
      <t>タンイ</t>
    </rPh>
    <rPh sb="24" eb="25">
      <t>ニン</t>
    </rPh>
    <phoneticPr fontId="1"/>
  </si>
  <si>
    <r>
      <t>❿－(2)退職者と採用者の推移</t>
    </r>
    <r>
      <rPr>
        <sz val="8"/>
        <color theme="1"/>
        <rFont val="UD デジタル 教科書体 NP-B"/>
        <family val="1"/>
        <charset val="128"/>
      </rPr>
      <t>　〔単位：人〕</t>
    </r>
    <rPh sb="5" eb="7">
      <t>タイショク</t>
    </rPh>
    <rPh sb="7" eb="8">
      <t>シャ</t>
    </rPh>
    <rPh sb="9" eb="12">
      <t>サイヨウシャ</t>
    </rPh>
    <rPh sb="13" eb="15">
      <t>スイイ</t>
    </rPh>
    <rPh sb="17" eb="19">
      <t>タンイ</t>
    </rPh>
    <rPh sb="20" eb="21">
      <t>ニン</t>
    </rPh>
    <phoneticPr fontId="1"/>
  </si>
  <si>
    <r>
      <t>❹過去８年間の人口動態と自然減</t>
    </r>
    <r>
      <rPr>
        <sz val="8"/>
        <color theme="1"/>
        <rFont val="UD デジタル 教科書体 NP-B"/>
        <family val="1"/>
        <charset val="128"/>
      </rPr>
      <t>　〔単位：人、下松市人口移動表より〕</t>
    </r>
    <rPh sb="1" eb="3">
      <t>カコ</t>
    </rPh>
    <rPh sb="4" eb="6">
      <t>ネンカン</t>
    </rPh>
    <rPh sb="7" eb="9">
      <t>ジンコウ</t>
    </rPh>
    <rPh sb="9" eb="11">
      <t>ドウタイ</t>
    </rPh>
    <rPh sb="12" eb="15">
      <t>シゼンゲン</t>
    </rPh>
    <rPh sb="17" eb="19">
      <t>タンイ</t>
    </rPh>
    <rPh sb="20" eb="21">
      <t>ニン</t>
    </rPh>
    <rPh sb="22" eb="25">
      <t>ク</t>
    </rPh>
    <rPh sb="25" eb="27">
      <t>ジンコウ</t>
    </rPh>
    <rPh sb="27" eb="29">
      <t>イドウ</t>
    </rPh>
    <rPh sb="29" eb="30">
      <t>ヒョウ</t>
    </rPh>
    <phoneticPr fontId="1"/>
  </si>
  <si>
    <t>⑭</t>
  </si>
  <si>
    <t>⑮</t>
  </si>
  <si>
    <t>⑯</t>
  </si>
  <si>
    <t>⑰</t>
  </si>
  <si>
    <t>⑱</t>
  </si>
  <si>
    <t>⑮</t>
    <phoneticPr fontId="1"/>
  </si>
  <si>
    <t>⑯</t>
    <phoneticPr fontId="1"/>
  </si>
  <si>
    <t>⑲</t>
    <phoneticPr fontId="1"/>
  </si>
  <si>
    <t>年平均</t>
    <rPh sb="0" eb="1">
      <t>ネン</t>
    </rPh>
    <rPh sb="1" eb="3">
      <t>ヘイキン</t>
    </rPh>
    <phoneticPr fontId="1"/>
  </si>
  <si>
    <t>新規採用</t>
    <rPh sb="0" eb="2">
      <t>シンキ</t>
    </rPh>
    <rPh sb="2" eb="4">
      <t>サイヨウ</t>
    </rPh>
    <phoneticPr fontId="1"/>
  </si>
  <si>
    <t>出生数</t>
    <rPh sb="0" eb="2">
      <t>シュッセイ</t>
    </rPh>
    <rPh sb="2" eb="3">
      <t>スウ</t>
    </rPh>
    <phoneticPr fontId="1"/>
  </si>
  <si>
    <t>　退職手当を除く</t>
    <rPh sb="1" eb="3">
      <t>タイショク</t>
    </rPh>
    <rPh sb="3" eb="5">
      <t>テアテ</t>
    </rPh>
    <rPh sb="6" eb="7">
      <t>ノゾ</t>
    </rPh>
    <phoneticPr fontId="1"/>
  </si>
  <si>
    <t>退職</t>
    <rPh sb="0" eb="2">
      <t>タイショク</t>
    </rPh>
    <phoneticPr fontId="1"/>
  </si>
  <si>
    <t>死亡数</t>
    <rPh sb="0" eb="3">
      <t>シボウスウ</t>
    </rPh>
    <phoneticPr fontId="1"/>
  </si>
  <si>
    <t xml:space="preserve">再任用等
</t>
    <rPh sb="0" eb="3">
      <t>サイニンヨウ</t>
    </rPh>
    <rPh sb="3" eb="4">
      <t>トウ</t>
    </rPh>
    <phoneticPr fontId="1"/>
  </si>
  <si>
    <t xml:space="preserve"> 差引き自然増減</t>
    <rPh sb="1" eb="3">
      <t>サシヒ</t>
    </rPh>
    <rPh sb="4" eb="6">
      <t>シゼン</t>
    </rPh>
    <rPh sb="6" eb="7">
      <t>ゾウ</t>
    </rPh>
    <rPh sb="7" eb="8">
      <t>ゲン</t>
    </rPh>
    <phoneticPr fontId="1"/>
  </si>
  <si>
    <t>社会増減</t>
    <rPh sb="0" eb="2">
      <t>シャカイ</t>
    </rPh>
    <rPh sb="2" eb="3">
      <t>ゾウ</t>
    </rPh>
    <rPh sb="3" eb="4">
      <t>ゲン</t>
    </rPh>
    <phoneticPr fontId="1"/>
  </si>
  <si>
    <t>②市立保育園費</t>
    <rPh sb="1" eb="3">
      <t>イチリツ</t>
    </rPh>
    <rPh sb="3" eb="6">
      <t>ホイクエン</t>
    </rPh>
    <rPh sb="6" eb="7">
      <t>ヒ</t>
    </rPh>
    <phoneticPr fontId="1"/>
  </si>
  <si>
    <t>◎外部委託を進めてきたが、人件費は減らず、委託料等は増えて</t>
    <rPh sb="1" eb="3">
      <t>ガイブ</t>
    </rPh>
    <rPh sb="3" eb="5">
      <t>イタク</t>
    </rPh>
    <rPh sb="6" eb="7">
      <t>スス</t>
    </rPh>
    <rPh sb="13" eb="16">
      <t>ジンケンヒ</t>
    </rPh>
    <rPh sb="17" eb="18">
      <t>ヘ</t>
    </rPh>
    <rPh sb="21" eb="24">
      <t>イタクリョウ</t>
    </rPh>
    <rPh sb="24" eb="25">
      <t>トウ</t>
    </rPh>
    <rPh sb="26" eb="27">
      <t>フ</t>
    </rPh>
    <phoneticPr fontId="1"/>
  </si>
  <si>
    <t>◎それぞれ前年11月から今年10月の１年間を表示。社会増には特殊要因排除のため外国人の増減を除外</t>
    <rPh sb="5" eb="7">
      <t>ゼンネン</t>
    </rPh>
    <rPh sb="9" eb="10">
      <t>ガツ</t>
    </rPh>
    <rPh sb="12" eb="14">
      <t>コンネン</t>
    </rPh>
    <rPh sb="16" eb="17">
      <t>ガツ</t>
    </rPh>
    <rPh sb="19" eb="21">
      <t>ネンカン</t>
    </rPh>
    <rPh sb="22" eb="24">
      <t>ヒョウジ</t>
    </rPh>
    <rPh sb="25" eb="27">
      <t>シャカイ</t>
    </rPh>
    <rPh sb="27" eb="28">
      <t>ゾウ</t>
    </rPh>
    <rPh sb="30" eb="32">
      <t>トクシュ</t>
    </rPh>
    <rPh sb="32" eb="34">
      <t>ヨウイン</t>
    </rPh>
    <rPh sb="34" eb="36">
      <t>ハイジョ</t>
    </rPh>
    <rPh sb="39" eb="41">
      <t>ガイコク</t>
    </rPh>
    <rPh sb="41" eb="42">
      <t>ニン</t>
    </rPh>
    <rPh sb="43" eb="45">
      <t>ゾウゲン</t>
    </rPh>
    <rPh sb="46" eb="48">
      <t>ジョガイ</t>
    </rPh>
    <phoneticPr fontId="1"/>
  </si>
  <si>
    <t>　いる</t>
    <phoneticPr fontId="1"/>
  </si>
  <si>
    <r>
      <rPr>
        <sz val="10"/>
        <color rgb="FFFF0000"/>
        <rFont val="UD デジタル 教科書体 NP-B"/>
        <family val="1"/>
        <charset val="128"/>
      </rPr>
      <t>◎</t>
    </r>
    <r>
      <rPr>
        <sz val="10"/>
        <color theme="1"/>
        <rFont val="UD デジタル 教科書体 NP-B"/>
        <family val="1"/>
        <charset val="128"/>
      </rPr>
      <t>毎年平均９５人の自然減ということは、２５年間では2,375人の減にとどまるということ→人口研究所推定の</t>
    </r>
    <rPh sb="1" eb="3">
      <t>マイトシ</t>
    </rPh>
    <rPh sb="3" eb="5">
      <t>ヘイキン</t>
    </rPh>
    <rPh sb="7" eb="8">
      <t>ニン</t>
    </rPh>
    <rPh sb="9" eb="12">
      <t>シゼンゲン</t>
    </rPh>
    <rPh sb="21" eb="22">
      <t>ネン</t>
    </rPh>
    <rPh sb="22" eb="23">
      <t>カン</t>
    </rPh>
    <rPh sb="30" eb="31">
      <t>ニン</t>
    </rPh>
    <rPh sb="32" eb="33">
      <t>ゲン</t>
    </rPh>
    <rPh sb="44" eb="46">
      <t>ジンコウ</t>
    </rPh>
    <rPh sb="46" eb="49">
      <t>ケンキュウショ</t>
    </rPh>
    <rPh sb="49" eb="51">
      <t>スイテイ</t>
    </rPh>
    <phoneticPr fontId="1"/>
  </si>
  <si>
    <t>①＋②＋③</t>
    <phoneticPr fontId="1"/>
  </si>
  <si>
    <t>◎ここ2年は再任用等を考慮するとむしろ職員数は増加している</t>
    <phoneticPr fontId="1"/>
  </si>
  <si>
    <t>　5,300人の減という見通しは、どうか</t>
    <rPh sb="6" eb="7">
      <t>ニン</t>
    </rPh>
    <rPh sb="8" eb="9">
      <t>ゲン</t>
    </rPh>
    <rPh sb="12" eb="14">
      <t>ミトオ</t>
    </rPh>
    <phoneticPr fontId="1"/>
  </si>
  <si>
    <r>
      <t>⓫－(1)ラスパイレス指数推移　</t>
    </r>
    <r>
      <rPr>
        <sz val="8"/>
        <color theme="1"/>
        <rFont val="UD デジタル 教科書体 NP-B"/>
        <family val="1"/>
        <charset val="128"/>
      </rPr>
      <t>〔都市データーパックより〕</t>
    </r>
    <rPh sb="11" eb="13">
      <t>シスウ</t>
    </rPh>
    <rPh sb="13" eb="15">
      <t>スイイ</t>
    </rPh>
    <rPh sb="17" eb="19">
      <t>トシ</t>
    </rPh>
    <phoneticPr fontId="1"/>
  </si>
  <si>
    <r>
      <rPr>
        <sz val="11"/>
        <color rgb="FFFF0000"/>
        <rFont val="UD デジタル 教科書体 NP-B"/>
        <family val="1"/>
        <charset val="128"/>
      </rPr>
      <t>⓯想定</t>
    </r>
    <r>
      <rPr>
        <sz val="11"/>
        <color theme="1"/>
        <rFont val="UD デジタル 教科書体 NP-B"/>
        <family val="1"/>
        <charset val="128"/>
      </rPr>
      <t>：ごみ袋の販売単価増額…⑱実績５２．４百万円の雑入実績を基に</t>
    </r>
    <rPh sb="1" eb="3">
      <t>ソウテイ</t>
    </rPh>
    <rPh sb="6" eb="7">
      <t>フクロ</t>
    </rPh>
    <rPh sb="8" eb="10">
      <t>ハンバイ</t>
    </rPh>
    <rPh sb="10" eb="12">
      <t>タンカ</t>
    </rPh>
    <rPh sb="12" eb="14">
      <t>ゾウガク</t>
    </rPh>
    <rPh sb="16" eb="18">
      <t>ジッセキ</t>
    </rPh>
    <rPh sb="22" eb="25">
      <t>ヒ</t>
    </rPh>
    <rPh sb="26" eb="28">
      <t>ザツニュウ</t>
    </rPh>
    <rPh sb="28" eb="30">
      <t>ジッセキ</t>
    </rPh>
    <rPh sb="31" eb="32">
      <t>モト</t>
    </rPh>
    <phoneticPr fontId="1"/>
  </si>
  <si>
    <t>Ｂ</t>
    <phoneticPr fontId="1"/>
  </si>
  <si>
    <t>⑯</t>
    <phoneticPr fontId="1"/>
  </si>
  <si>
    <t>⑰</t>
    <phoneticPr fontId="1"/>
  </si>
  <si>
    <t>⑱</t>
    <phoneticPr fontId="1"/>
  </si>
  <si>
    <r>
      <t>⑱平均　</t>
    </r>
    <r>
      <rPr>
        <sz val="9"/>
        <color theme="1"/>
        <rFont val="UD デジタル 教科書体 NP-B"/>
        <family val="1"/>
        <charset val="128"/>
      </rPr>
      <t>◎当市は全国平均以上</t>
    </r>
    <rPh sb="1" eb="3">
      <t>ヘイキン</t>
    </rPh>
    <rPh sb="5" eb="7">
      <t>トウシ</t>
    </rPh>
    <rPh sb="8" eb="10">
      <t>ゼンコク</t>
    </rPh>
    <rPh sb="10" eb="12">
      <t>ヘイキン</t>
    </rPh>
    <rPh sb="12" eb="14">
      <t>イジョウ</t>
    </rPh>
    <phoneticPr fontId="1"/>
  </si>
  <si>
    <t>増加額</t>
    <rPh sb="0" eb="2">
      <t>ゾウカ</t>
    </rPh>
    <rPh sb="2" eb="3">
      <t>ガク</t>
    </rPh>
    <phoneticPr fontId="1"/>
  </si>
  <si>
    <t>5年間</t>
    <rPh sb="1" eb="3">
      <t>ネンカン</t>
    </rPh>
    <phoneticPr fontId="1"/>
  </si>
  <si>
    <t>25年間</t>
    <rPh sb="2" eb="4">
      <t>ネンカン</t>
    </rPh>
    <phoneticPr fontId="1"/>
  </si>
  <si>
    <t>一世帯当り年間平均増加額</t>
    <rPh sb="0" eb="1">
      <t>イチ</t>
    </rPh>
    <rPh sb="1" eb="3">
      <t>セタイ</t>
    </rPh>
    <rPh sb="3" eb="4">
      <t>アタ</t>
    </rPh>
    <rPh sb="5" eb="7">
      <t>ネンカン</t>
    </rPh>
    <rPh sb="7" eb="9">
      <t>ヘイキン</t>
    </rPh>
    <rPh sb="9" eb="11">
      <t>ゾウカ</t>
    </rPh>
    <rPh sb="11" eb="12">
      <t>ガク</t>
    </rPh>
    <phoneticPr fontId="1"/>
  </si>
  <si>
    <t>負担増</t>
    <rPh sb="0" eb="3">
      <t>フタンゾウ</t>
    </rPh>
    <phoneticPr fontId="1"/>
  </si>
  <si>
    <t>◎⑱52.4百万円の雑</t>
    <rPh sb="6" eb="9">
      <t>ヒ</t>
    </rPh>
    <rPh sb="10" eb="11">
      <t>ザツ</t>
    </rPh>
    <phoneticPr fontId="1"/>
  </si>
  <si>
    <t>下松市の実績推移</t>
    <rPh sb="0" eb="3">
      <t>クダマツシ</t>
    </rPh>
    <rPh sb="4" eb="6">
      <t>ジッセキ</t>
    </rPh>
    <rPh sb="6" eb="8">
      <t>スイイ</t>
    </rPh>
    <phoneticPr fontId="1"/>
  </si>
  <si>
    <t>類似団体</t>
    <rPh sb="0" eb="2">
      <t>ルイジ</t>
    </rPh>
    <rPh sb="2" eb="4">
      <t>ダンタイ</t>
    </rPh>
    <phoneticPr fontId="1"/>
  </si>
  <si>
    <t>全国</t>
    <rPh sb="0" eb="2">
      <t>ゼンコク</t>
    </rPh>
    <phoneticPr fontId="1"/>
  </si>
  <si>
    <t>１０％ＵＰ</t>
    <phoneticPr fontId="1"/>
  </si>
  <si>
    <t>200円</t>
    <rPh sb="3" eb="4">
      <t>エン</t>
    </rPh>
    <phoneticPr fontId="1"/>
  </si>
  <si>
    <t>　入実績を基に算出</t>
    <rPh sb="1" eb="2">
      <t>ハイ</t>
    </rPh>
    <rPh sb="2" eb="4">
      <t>ジッセキ</t>
    </rPh>
    <rPh sb="5" eb="6">
      <t>モト</t>
    </rPh>
    <rPh sb="7" eb="9">
      <t>サンシュツ</t>
    </rPh>
    <phoneticPr fontId="1"/>
  </si>
  <si>
    <t>三田市並みにＵＰ</t>
    <rPh sb="0" eb="3">
      <t>サンダシ</t>
    </rPh>
    <rPh sb="3" eb="4">
      <t>ナ</t>
    </rPh>
    <phoneticPr fontId="1"/>
  </si>
  <si>
    <t>2,015円</t>
    <rPh sb="5" eb="6">
      <t>エン</t>
    </rPh>
    <phoneticPr fontId="1"/>
  </si>
  <si>
    <t>◎一世帯当りは26千世帯で割ったもの</t>
    <rPh sb="1" eb="4">
      <t>イッセタイ</t>
    </rPh>
    <rPh sb="4" eb="5">
      <t>アタ</t>
    </rPh>
    <rPh sb="9" eb="10">
      <t>セン</t>
    </rPh>
    <rPh sb="10" eb="12">
      <t>セタイ</t>
    </rPh>
    <rPh sb="13" eb="14">
      <t>ワ</t>
    </rPh>
    <phoneticPr fontId="1"/>
  </si>
  <si>
    <r>
      <t>⓫－(2)他市ラスパイレス指数との比較　</t>
    </r>
    <r>
      <rPr>
        <sz val="8"/>
        <color theme="1"/>
        <rFont val="UD デジタル 教科書体 NP-B"/>
        <family val="1"/>
        <charset val="128"/>
      </rPr>
      <t>〔都市データーパックより〕</t>
    </r>
    <rPh sb="5" eb="7">
      <t>タシ</t>
    </rPh>
    <rPh sb="13" eb="15">
      <t>シスウ</t>
    </rPh>
    <rPh sb="17" eb="19">
      <t>ヒカク</t>
    </rPh>
    <rPh sb="21" eb="23">
      <t>トシ</t>
    </rPh>
    <phoneticPr fontId="1"/>
  </si>
  <si>
    <t>市名</t>
    <rPh sb="0" eb="1">
      <t>シ</t>
    </rPh>
    <rPh sb="1" eb="2">
      <t>メイ</t>
    </rPh>
    <phoneticPr fontId="1"/>
  </si>
  <si>
    <t>１周南</t>
    <rPh sb="1" eb="3">
      <t>シュウナン</t>
    </rPh>
    <phoneticPr fontId="1"/>
  </si>
  <si>
    <t>２下関</t>
    <rPh sb="1" eb="3">
      <t>シモノセキ</t>
    </rPh>
    <phoneticPr fontId="1"/>
  </si>
  <si>
    <t>３山口</t>
    <rPh sb="1" eb="3">
      <t>ヤマグチ</t>
    </rPh>
    <phoneticPr fontId="1"/>
  </si>
  <si>
    <t>４山陽</t>
    <rPh sb="1" eb="3">
      <t>サンヨウ</t>
    </rPh>
    <phoneticPr fontId="1"/>
  </si>
  <si>
    <t>７下松</t>
    <rPh sb="1" eb="3">
      <t>ク</t>
    </rPh>
    <phoneticPr fontId="1"/>
  </si>
  <si>
    <t>８防府</t>
    <rPh sb="1" eb="3">
      <t>ホウフ</t>
    </rPh>
    <phoneticPr fontId="1"/>
  </si>
  <si>
    <t>単純平均</t>
    <rPh sb="0" eb="2">
      <t>タンジュン</t>
    </rPh>
    <rPh sb="2" eb="4">
      <t>ヘイキン</t>
    </rPh>
    <phoneticPr fontId="1"/>
  </si>
  <si>
    <r>
      <rPr>
        <sz val="11"/>
        <color rgb="FFFF0000"/>
        <rFont val="UD デジタル 教科書体 NP-B"/>
        <family val="1"/>
        <charset val="128"/>
      </rPr>
      <t>⓰想定</t>
    </r>
    <r>
      <rPr>
        <sz val="11"/>
        <color theme="1"/>
        <rFont val="UD デジタル 教科書体 NP-B"/>
        <family val="1"/>
        <charset val="128"/>
      </rPr>
      <t>：窓口取扱手数料の見直し</t>
    </r>
    <rPh sb="1" eb="3">
      <t>ソウテイ</t>
    </rPh>
    <rPh sb="4" eb="6">
      <t>マドグチ</t>
    </rPh>
    <rPh sb="6" eb="8">
      <t>トリアツカ</t>
    </rPh>
    <rPh sb="8" eb="10">
      <t>テスウ</t>
    </rPh>
    <rPh sb="10" eb="11">
      <t>リョウ</t>
    </rPh>
    <rPh sb="12" eb="14">
      <t>ミナオ</t>
    </rPh>
    <phoneticPr fontId="1"/>
  </si>
  <si>
    <t>◎⑱実績64,082件を基に算出</t>
    <rPh sb="2" eb="4">
      <t>ジッセキ</t>
    </rPh>
    <rPh sb="10" eb="11">
      <t>ケン</t>
    </rPh>
    <rPh sb="12" eb="13">
      <t>モト</t>
    </rPh>
    <rPh sb="14" eb="16">
      <t>サンシュツ</t>
    </rPh>
    <phoneticPr fontId="1"/>
  </si>
  <si>
    <t>指数</t>
    <rPh sb="0" eb="2">
      <t>シスウ</t>
    </rPh>
    <phoneticPr fontId="1"/>
  </si>
  <si>
    <t>◎最近訪問した都城、人吉、中野、射水、三田の各</t>
    <rPh sb="1" eb="3">
      <t>サイキン</t>
    </rPh>
    <rPh sb="3" eb="5">
      <t>ホウモン</t>
    </rPh>
    <rPh sb="7" eb="9">
      <t>ミヤコノジョウ</t>
    </rPh>
    <rPh sb="10" eb="12">
      <t>ヒトヨシ</t>
    </rPh>
    <rPh sb="13" eb="15">
      <t>ナカノ</t>
    </rPh>
    <rPh sb="16" eb="18">
      <t>イミズ</t>
    </rPh>
    <rPh sb="19" eb="21">
      <t>サンダ</t>
    </rPh>
    <rPh sb="22" eb="23">
      <t>カク</t>
    </rPh>
    <phoneticPr fontId="1"/>
  </si>
  <si>
    <t>100円ＵＰ</t>
    <rPh sb="3" eb="4">
      <t>エン</t>
    </rPh>
    <phoneticPr fontId="1"/>
  </si>
  <si>
    <t>　市は１枚３００円であった</t>
    <rPh sb="1" eb="2">
      <t>シ</t>
    </rPh>
    <rPh sb="4" eb="5">
      <t>マイ</t>
    </rPh>
    <rPh sb="8" eb="9">
      <t>エン</t>
    </rPh>
    <phoneticPr fontId="1"/>
  </si>
  <si>
    <r>
      <rPr>
        <sz val="11"/>
        <color rgb="FFFF0000"/>
        <rFont val="UD デジタル 教科書体 NP-B"/>
        <family val="1"/>
        <charset val="128"/>
      </rPr>
      <t>⓫－(3)想定</t>
    </r>
    <r>
      <rPr>
        <sz val="11"/>
        <rFont val="UD デジタル 教科書体 NP-B"/>
        <family val="1"/>
        <charset val="128"/>
      </rPr>
      <t>：給与削減をすれば</t>
    </r>
    <rPh sb="5" eb="7">
      <t>ソウテイ</t>
    </rPh>
    <rPh sb="8" eb="10">
      <t>キュウヨ</t>
    </rPh>
    <rPh sb="10" eb="12">
      <t>サクゲン</t>
    </rPh>
    <phoneticPr fontId="1"/>
  </si>
  <si>
    <t>３00円ＵＰ</t>
    <rPh sb="3" eb="4">
      <t>エン</t>
    </rPh>
    <phoneticPr fontId="1"/>
  </si>
  <si>
    <t>◎300円ＵＰで500円…夕張は１枚500円であった</t>
    <rPh sb="4" eb="5">
      <t>エン</t>
    </rPh>
    <rPh sb="11" eb="12">
      <t>エン</t>
    </rPh>
    <rPh sb="13" eb="15">
      <t>ユウバリ</t>
    </rPh>
    <rPh sb="17" eb="18">
      <t>マイ</t>
    </rPh>
    <rPh sb="21" eb="22">
      <t>エン</t>
    </rPh>
    <phoneticPr fontId="1"/>
  </si>
  <si>
    <t>ラスパイレス指数を</t>
    <rPh sb="6" eb="8">
      <t>シスウ</t>
    </rPh>
    <phoneticPr fontId="1"/>
  </si>
  <si>
    <t>削減率</t>
    <rPh sb="0" eb="2">
      <t>サクゲン</t>
    </rPh>
    <rPh sb="2" eb="3">
      <t>リツ</t>
    </rPh>
    <phoneticPr fontId="1"/>
  </si>
  <si>
    <t>削減額</t>
    <rPh sb="0" eb="3">
      <t>サクゲンガク</t>
    </rPh>
    <phoneticPr fontId="1"/>
  </si>
  <si>
    <t>◎⑱決算より：の給与1,507百万円、管</t>
    <rPh sb="2" eb="4">
      <t>ケッサン</t>
    </rPh>
    <rPh sb="8" eb="10">
      <t>キュウヨ</t>
    </rPh>
    <rPh sb="15" eb="18">
      <t>ヒ</t>
    </rPh>
    <rPh sb="19" eb="20">
      <t>カン</t>
    </rPh>
    <phoneticPr fontId="1"/>
  </si>
  <si>
    <t>　県内平均並みに</t>
    <rPh sb="1" eb="3">
      <t>ケンナイ</t>
    </rPh>
    <rPh sb="2" eb="3">
      <t>ナイ</t>
    </rPh>
    <rPh sb="3" eb="5">
      <t>ヘイキン</t>
    </rPh>
    <rPh sb="5" eb="6">
      <t>ナ</t>
    </rPh>
    <phoneticPr fontId="1"/>
  </si>
  <si>
    <t>　理職手当39百万円、勤勉手604百万円</t>
    <rPh sb="1" eb="2">
      <t>リ</t>
    </rPh>
    <rPh sb="2" eb="3">
      <t>ショク</t>
    </rPh>
    <rPh sb="3" eb="5">
      <t>テアテ</t>
    </rPh>
    <rPh sb="7" eb="10">
      <t>ヒ</t>
    </rPh>
    <rPh sb="11" eb="13">
      <t>キンベン</t>
    </rPh>
    <rPh sb="13" eb="14">
      <t>テ</t>
    </rPh>
    <rPh sb="17" eb="18">
      <t>モモ</t>
    </rPh>
    <rPh sb="18" eb="20">
      <t>マンエン</t>
    </rPh>
    <phoneticPr fontId="1"/>
  </si>
  <si>
    <r>
      <rPr>
        <sz val="11"/>
        <color rgb="FFFF0000"/>
        <rFont val="UD デジタル 教科書体 NP-B"/>
        <family val="1"/>
        <charset val="128"/>
      </rPr>
      <t>⓱想定</t>
    </r>
    <r>
      <rPr>
        <sz val="11"/>
        <color theme="1"/>
        <rFont val="UD デジタル 教科書体 NP-B"/>
        <family val="1"/>
        <charset val="128"/>
      </rPr>
      <t>：水道料金見直し</t>
    </r>
    <r>
      <rPr>
        <sz val="8"/>
        <color theme="1"/>
        <rFont val="UD デジタル 教科書体 NP-B"/>
        <family val="1"/>
        <charset val="128"/>
      </rPr>
      <t>　〔上下水道年報より〕</t>
    </r>
    <rPh sb="1" eb="3">
      <t>ソウテイ</t>
    </rPh>
    <rPh sb="4" eb="6">
      <t>スイドウ</t>
    </rPh>
    <rPh sb="6" eb="8">
      <t>リョウキン</t>
    </rPh>
    <rPh sb="8" eb="10">
      <t>ミナオ</t>
    </rPh>
    <rPh sb="13" eb="15">
      <t>ジョウゲ</t>
    </rPh>
    <rPh sb="15" eb="17">
      <t>スイドウ</t>
    </rPh>
    <rPh sb="17" eb="19">
      <t>ネンポウ</t>
    </rPh>
    <phoneticPr fontId="1"/>
  </si>
  <si>
    <t>　全国平均並みに</t>
    <rPh sb="1" eb="3">
      <t>ゼンコク</t>
    </rPh>
    <rPh sb="3" eb="5">
      <t>ヘイキン</t>
    </rPh>
    <rPh sb="5" eb="6">
      <t>ナ</t>
    </rPh>
    <phoneticPr fontId="1"/>
  </si>
  <si>
    <t>　の合計額の2,150百万円で算出</t>
    <rPh sb="2" eb="4">
      <t>ゴウケイ</t>
    </rPh>
    <rPh sb="4" eb="5">
      <t>ガク</t>
    </rPh>
    <rPh sb="11" eb="14">
      <t>ヒ</t>
    </rPh>
    <rPh sb="15" eb="17">
      <t>サンシュツ</t>
    </rPh>
    <phoneticPr fontId="1"/>
  </si>
  <si>
    <t>　</t>
    <phoneticPr fontId="1"/>
  </si>
  <si>
    <t>◎対象は家事用＋営業用の使用料金</t>
    <rPh sb="1" eb="3">
      <t>タイショウ</t>
    </rPh>
    <rPh sb="4" eb="7">
      <t>カジヨウ</t>
    </rPh>
    <rPh sb="8" eb="11">
      <t>エイギョウヨウ</t>
    </rPh>
    <rPh sb="12" eb="15">
      <t>シヨウリョウ</t>
    </rPh>
    <rPh sb="15" eb="16">
      <t>キン</t>
    </rPh>
    <phoneticPr fontId="1"/>
  </si>
  <si>
    <t>　三田市並みに</t>
    <rPh sb="1" eb="4">
      <t>サンダシ</t>
    </rPh>
    <rPh sb="4" eb="5">
      <t>ナ</t>
    </rPh>
    <phoneticPr fontId="1"/>
  </si>
  <si>
    <t>　</t>
    <phoneticPr fontId="1"/>
  </si>
  <si>
    <t>１０％ＵＰ</t>
    <phoneticPr fontId="1"/>
  </si>
  <si>
    <t>1､823円</t>
    <rPh sb="5" eb="6">
      <t>エン</t>
    </rPh>
    <phoneticPr fontId="1"/>
  </si>
  <si>
    <t>　一世帯当りは件数合計で割った</t>
    <rPh sb="1" eb="4">
      <t>イッセタイ</t>
    </rPh>
    <rPh sb="4" eb="5">
      <t>アタ</t>
    </rPh>
    <rPh sb="7" eb="9">
      <t>ケンスウ</t>
    </rPh>
    <rPh sb="9" eb="11">
      <t>ゴウケイ</t>
    </rPh>
    <rPh sb="12" eb="13">
      <t>ワ</t>
    </rPh>
    <phoneticPr fontId="1"/>
  </si>
  <si>
    <t>三田市並みにＵＰ</t>
    <rPh sb="0" eb="2">
      <t>サンダ</t>
    </rPh>
    <rPh sb="2" eb="3">
      <t>シ</t>
    </rPh>
    <rPh sb="3" eb="4">
      <t>ナ</t>
    </rPh>
    <phoneticPr fontId="1"/>
  </si>
  <si>
    <t>23748円</t>
    <rPh sb="5" eb="6">
      <t>エン</t>
    </rPh>
    <phoneticPr fontId="1"/>
  </si>
  <si>
    <t>◎三田市の水道料金は当市の2.3倍</t>
    <rPh sb="1" eb="4">
      <t>サンダシ</t>
    </rPh>
    <rPh sb="5" eb="7">
      <t>スイドウ</t>
    </rPh>
    <rPh sb="7" eb="9">
      <t>リョウキン</t>
    </rPh>
    <rPh sb="10" eb="12">
      <t>トウシ</t>
    </rPh>
    <rPh sb="16" eb="17">
      <t>バイ</t>
    </rPh>
    <phoneticPr fontId="1"/>
  </si>
  <si>
    <r>
      <t>⓬－(1)人口類似都市の議員一人当り人口数　</t>
    </r>
    <r>
      <rPr>
        <sz val="8"/>
        <color theme="1"/>
        <rFont val="UD デジタル 教科書体 NP-B"/>
        <family val="1"/>
        <charset val="128"/>
      </rPr>
      <t>〔単位：人、⑮国調より〕</t>
    </r>
    <rPh sb="5" eb="7">
      <t>ジンコウ</t>
    </rPh>
    <rPh sb="7" eb="9">
      <t>ルイジ</t>
    </rPh>
    <rPh sb="9" eb="11">
      <t>トシ</t>
    </rPh>
    <rPh sb="12" eb="14">
      <t>ギイン</t>
    </rPh>
    <rPh sb="14" eb="16">
      <t>ヒトリ</t>
    </rPh>
    <rPh sb="16" eb="17">
      <t>アタ</t>
    </rPh>
    <rPh sb="18" eb="20">
      <t>ジンコウ</t>
    </rPh>
    <rPh sb="20" eb="21">
      <t>スウ</t>
    </rPh>
    <rPh sb="23" eb="25">
      <t>タンイ</t>
    </rPh>
    <rPh sb="26" eb="27">
      <t>ニン</t>
    </rPh>
    <rPh sb="29" eb="31">
      <t>コクチョウ</t>
    </rPh>
    <phoneticPr fontId="1"/>
  </si>
  <si>
    <t>人口</t>
    <rPh sb="0" eb="2">
      <t>ジンコウ</t>
    </rPh>
    <phoneticPr fontId="1"/>
  </si>
  <si>
    <t>定数</t>
    <rPh sb="0" eb="2">
      <t>テイスウ</t>
    </rPh>
    <phoneticPr fontId="1"/>
  </si>
  <si>
    <t>議員当り</t>
    <rPh sb="0" eb="2">
      <t>ギイン</t>
    </rPh>
    <rPh sb="2" eb="3">
      <t>アタ</t>
    </rPh>
    <phoneticPr fontId="1"/>
  </si>
  <si>
    <r>
      <t>⓲－(1)不健康期間…「平均寿命－健康寿命」　</t>
    </r>
    <r>
      <rPr>
        <sz val="8"/>
        <color theme="1"/>
        <rFont val="UD デジタル 教科書体 NP-B"/>
        <family val="1"/>
        <charset val="128"/>
      </rPr>
      <t>〔単位：才、ニイセイ基礎研究所資料〕</t>
    </r>
    <rPh sb="5" eb="8">
      <t>フケンコウ</t>
    </rPh>
    <rPh sb="8" eb="10">
      <t>キカン</t>
    </rPh>
    <rPh sb="12" eb="14">
      <t>ヘイキン</t>
    </rPh>
    <rPh sb="14" eb="16">
      <t>ジュミョウ</t>
    </rPh>
    <rPh sb="17" eb="19">
      <t>ケンコウ</t>
    </rPh>
    <rPh sb="19" eb="21">
      <t>ジュミョウ</t>
    </rPh>
    <rPh sb="24" eb="26">
      <t>タンイ</t>
    </rPh>
    <rPh sb="27" eb="28">
      <t>サイ</t>
    </rPh>
    <rPh sb="33" eb="35">
      <t>キソ</t>
    </rPh>
    <rPh sb="35" eb="38">
      <t>ケンキュウショ</t>
    </rPh>
    <rPh sb="38" eb="40">
      <t>シリョウ</t>
    </rPh>
    <phoneticPr fontId="1"/>
  </si>
  <si>
    <t>四条畷</t>
    <rPh sb="0" eb="3">
      <t>シジョウナワテ</t>
    </rPh>
    <phoneticPr fontId="1"/>
  </si>
  <si>
    <t>大阪</t>
    <rPh sb="0" eb="2">
      <t>オオサカ</t>
    </rPh>
    <phoneticPr fontId="1"/>
  </si>
  <si>
    <t>◎平均の議員一人当り3，005人のレベルにしようとすれば</t>
    <rPh sb="1" eb="3">
      <t>ヘイキン</t>
    </rPh>
    <rPh sb="4" eb="6">
      <t>ギイン</t>
    </rPh>
    <rPh sb="6" eb="8">
      <t>ヒトリ</t>
    </rPh>
    <rPh sb="8" eb="9">
      <t>アタ</t>
    </rPh>
    <rPh sb="15" eb="16">
      <t>ニン</t>
    </rPh>
    <phoneticPr fontId="1"/>
  </si>
  <si>
    <t>①</t>
  </si>
  <si>
    <t>⑩</t>
  </si>
  <si>
    <t>⑯－①</t>
  </si>
  <si>
    <t>⑯－⑩</t>
  </si>
  <si>
    <t>⑮－⑩</t>
    <phoneticPr fontId="1"/>
  </si>
  <si>
    <t>日高市</t>
    <rPh sb="0" eb="3">
      <t>ヒダカシ</t>
    </rPh>
    <phoneticPr fontId="1"/>
  </si>
  <si>
    <t>埼玉</t>
    <rPh sb="0" eb="2">
      <t>サイタマ</t>
    </rPh>
    <phoneticPr fontId="1"/>
  </si>
  <si>
    <t>　議員数20人→18人</t>
    <rPh sb="1" eb="4">
      <t>ギインスウ</t>
    </rPh>
    <rPh sb="6" eb="7">
      <t>ニン</t>
    </rPh>
    <rPh sb="10" eb="11">
      <t>ニン</t>
    </rPh>
    <phoneticPr fontId="1"/>
  </si>
  <si>
    <t>Ａ平均寿命男女</t>
    <rPh sb="1" eb="3">
      <t>ヘイキン</t>
    </rPh>
    <rPh sb="3" eb="5">
      <t>ジュミョウ</t>
    </rPh>
    <rPh sb="5" eb="6">
      <t>オトコ</t>
    </rPh>
    <rPh sb="6" eb="7">
      <t>オンナ</t>
    </rPh>
    <phoneticPr fontId="1"/>
  </si>
  <si>
    <t>美濃加茂</t>
    <phoneticPr fontId="1"/>
  </si>
  <si>
    <t>◎日高、美濃加茂のレベルに進めれば</t>
    <rPh sb="1" eb="3">
      <t>ヒダカ</t>
    </rPh>
    <rPh sb="4" eb="8">
      <t>ミノカモ</t>
    </rPh>
    <rPh sb="13" eb="14">
      <t>スス</t>
    </rPh>
    <phoneticPr fontId="1"/>
  </si>
  <si>
    <t>Ｂ健康寿命男女</t>
    <rPh sb="1" eb="3">
      <t>ケンコウ</t>
    </rPh>
    <rPh sb="3" eb="5">
      <t>ジュミョウ</t>
    </rPh>
    <rPh sb="5" eb="7">
      <t>ダンジョ</t>
    </rPh>
    <phoneticPr fontId="1"/>
  </si>
  <si>
    <t>茅野市</t>
  </si>
  <si>
    <t>長野</t>
    <rPh sb="0" eb="2">
      <t>ナガノ</t>
    </rPh>
    <phoneticPr fontId="1"/>
  </si>
  <si>
    <t>　議員数20人→16人</t>
    <rPh sb="1" eb="4">
      <t>ギインスウ</t>
    </rPh>
    <rPh sb="6" eb="7">
      <t>ニン</t>
    </rPh>
    <rPh sb="10" eb="11">
      <t>ニン</t>
    </rPh>
    <phoneticPr fontId="1"/>
  </si>
  <si>
    <t>Ｃ不健康期間</t>
    <rPh sb="1" eb="4">
      <t>フケンコウ</t>
    </rPh>
    <rPh sb="4" eb="6">
      <t>キカン</t>
    </rPh>
    <phoneticPr fontId="1"/>
  </si>
  <si>
    <t>羽村市</t>
    <rPh sb="0" eb="2">
      <t>ハムラ</t>
    </rPh>
    <rPh sb="2" eb="3">
      <t>シ</t>
    </rPh>
    <phoneticPr fontId="1"/>
  </si>
  <si>
    <t>東京</t>
    <rPh sb="0" eb="2">
      <t>トウキョウ</t>
    </rPh>
    <phoneticPr fontId="1"/>
  </si>
  <si>
    <r>
      <rPr>
        <sz val="10"/>
        <color rgb="FFFF0000"/>
        <rFont val="UD デジタル 教科書体 NP-B"/>
        <family val="1"/>
        <charset val="128"/>
      </rPr>
      <t>◎</t>
    </r>
    <r>
      <rPr>
        <sz val="10"/>
        <color theme="1"/>
        <rFont val="UD デジタル 教科書体 NP-B"/>
        <family val="1"/>
        <charset val="128"/>
      </rPr>
      <t>平均寿命が延びているほど、健康寿命は延びていないともみえるが…どんな見解か</t>
    </r>
    <rPh sb="1" eb="3">
      <t>ヘイキン</t>
    </rPh>
    <rPh sb="3" eb="5">
      <t>ジュミョウ</t>
    </rPh>
    <rPh sb="6" eb="7">
      <t>ノ</t>
    </rPh>
    <rPh sb="14" eb="16">
      <t>ケンコウ</t>
    </rPh>
    <rPh sb="16" eb="18">
      <t>ジュミョウ</t>
    </rPh>
    <rPh sb="19" eb="20">
      <t>ノ</t>
    </rPh>
    <rPh sb="35" eb="37">
      <t>ケンカイ</t>
    </rPh>
    <phoneticPr fontId="1"/>
  </si>
  <si>
    <t>七尾市</t>
    <rPh sb="0" eb="3">
      <t>ナナオシ</t>
    </rPh>
    <phoneticPr fontId="1"/>
  </si>
  <si>
    <t>石川</t>
    <rPh sb="0" eb="2">
      <t>イシカワ</t>
    </rPh>
    <phoneticPr fontId="1"/>
  </si>
  <si>
    <r>
      <t>　　⓬</t>
    </r>
    <r>
      <rPr>
        <sz val="11"/>
        <color rgb="FFFF0000"/>
        <rFont val="UD デジタル 教科書体 NP-B"/>
        <family val="1"/>
        <charset val="128"/>
      </rPr>
      <t>－(2)想定</t>
    </r>
    <r>
      <rPr>
        <sz val="11"/>
        <color theme="1"/>
        <rFont val="UD デジタル 教科書体 NP-B"/>
        <family val="1"/>
        <charset val="128"/>
      </rPr>
      <t>：議員削減をすれば</t>
    </r>
    <rPh sb="7" eb="9">
      <t>ソウテイ</t>
    </rPh>
    <rPh sb="10" eb="12">
      <t>ギイン</t>
    </rPh>
    <rPh sb="12" eb="14">
      <t>サクゲン</t>
    </rPh>
    <phoneticPr fontId="1"/>
  </si>
  <si>
    <t>年間</t>
    <rPh sb="0" eb="2">
      <t>ネンカン</t>
    </rPh>
    <phoneticPr fontId="1"/>
  </si>
  <si>
    <r>
      <rPr>
        <sz val="11"/>
        <color rgb="FFFF0000"/>
        <rFont val="UD デジタル 教科書体 NP-B"/>
        <family val="1"/>
        <charset val="128"/>
      </rPr>
      <t>⓲－(2)想定</t>
    </r>
    <r>
      <rPr>
        <sz val="11"/>
        <color theme="1"/>
        <rFont val="UD デジタル 教科書体 NP-B"/>
        <family val="1"/>
        <charset val="128"/>
      </rPr>
      <t>：がん検診（⑱総額６０百万円）に自己負担をお願いする</t>
    </r>
    <rPh sb="5" eb="7">
      <t>ソウテイ</t>
    </rPh>
    <rPh sb="10" eb="12">
      <t>ケンシン</t>
    </rPh>
    <rPh sb="14" eb="16">
      <t>ソウガク</t>
    </rPh>
    <rPh sb="18" eb="21">
      <t>ヒ</t>
    </rPh>
    <rPh sb="23" eb="25">
      <t>ジコ</t>
    </rPh>
    <rPh sb="25" eb="27">
      <t>フタン</t>
    </rPh>
    <rPh sb="29" eb="30">
      <t>ネガ</t>
    </rPh>
    <phoneticPr fontId="1"/>
  </si>
  <si>
    <t>滝沢市</t>
    <rPh sb="0" eb="2">
      <t>タキザワ</t>
    </rPh>
    <rPh sb="2" eb="3">
      <t>シ</t>
    </rPh>
    <phoneticPr fontId="1"/>
  </si>
  <si>
    <t>岩手</t>
    <rPh sb="0" eb="2">
      <t>イワテ</t>
    </rPh>
    <phoneticPr fontId="1"/>
  </si>
  <si>
    <t>１人削減すれば</t>
    <rPh sb="1" eb="2">
      <t>ニン</t>
    </rPh>
    <rPh sb="2" eb="4">
      <t>サクゲン</t>
    </rPh>
    <phoneticPr fontId="1"/>
  </si>
  <si>
    <t>　</t>
    <phoneticPr fontId="1"/>
  </si>
  <si>
    <t>伊万里市</t>
    <rPh sb="0" eb="4">
      <t>イマリシ</t>
    </rPh>
    <phoneticPr fontId="1"/>
  </si>
  <si>
    <t>２人削減すれば</t>
    <rPh sb="1" eb="2">
      <t>ニン</t>
    </rPh>
    <rPh sb="2" eb="4">
      <t>サクゲン</t>
    </rPh>
    <phoneticPr fontId="1"/>
  </si>
  <si>
    <t>１０％の負担増</t>
    <rPh sb="4" eb="7">
      <t>フタンゾウ</t>
    </rPh>
    <phoneticPr fontId="1"/>
  </si>
  <si>
    <t>２０％の負担増</t>
    <rPh sb="4" eb="7">
      <t>フタンゾウ</t>
    </rPh>
    <phoneticPr fontId="1"/>
  </si>
  <si>
    <t>五所川原</t>
    <rPh sb="0" eb="4">
      <t>ゴショガワラ</t>
    </rPh>
    <phoneticPr fontId="1"/>
  </si>
  <si>
    <t>青森</t>
    <rPh sb="0" eb="2">
      <t>アオモリ</t>
    </rPh>
    <phoneticPr fontId="1"/>
  </si>
  <si>
    <t>４人削減すれば</t>
    <rPh sb="1" eb="2">
      <t>ニン</t>
    </rPh>
    <rPh sb="2" eb="4">
      <t>サクゲン</t>
    </rPh>
    <phoneticPr fontId="1"/>
  </si>
  <si>
    <t>　</t>
    <phoneticPr fontId="1"/>
  </si>
  <si>
    <t>宇佐市</t>
    <rPh sb="0" eb="3">
      <t>ウサシ</t>
    </rPh>
    <phoneticPr fontId="1"/>
  </si>
  <si>
    <t>◎⑱決算より：議員報酬92百万円、期末手当</t>
    <rPh sb="2" eb="4">
      <t>ケッサン</t>
    </rPh>
    <rPh sb="7" eb="9">
      <t>ギイン</t>
    </rPh>
    <rPh sb="9" eb="11">
      <t>ホウシュウ</t>
    </rPh>
    <rPh sb="13" eb="16">
      <t>ヒ</t>
    </rPh>
    <rPh sb="17" eb="19">
      <t>キマツ</t>
    </rPh>
    <rPh sb="19" eb="21">
      <t>テアテ</t>
    </rPh>
    <phoneticPr fontId="1"/>
  </si>
  <si>
    <t>⓳想定の合計＝収入増、支出減の合計</t>
    <rPh sb="1" eb="3">
      <t>ソウテイ</t>
    </rPh>
    <rPh sb="4" eb="6">
      <t>ゴウケイ</t>
    </rPh>
    <rPh sb="7" eb="10">
      <t>シュウニュウゾウ</t>
    </rPh>
    <rPh sb="11" eb="13">
      <t>シシュツ</t>
    </rPh>
    <rPh sb="13" eb="14">
      <t>ゲン</t>
    </rPh>
    <rPh sb="15" eb="17">
      <t>ゴウケイ</t>
    </rPh>
    <phoneticPr fontId="1"/>
  </si>
  <si>
    <t>　</t>
    <phoneticPr fontId="1"/>
  </si>
  <si>
    <t>　29百万円から計算</t>
    <rPh sb="3" eb="4">
      <t>モモ</t>
    </rPh>
    <rPh sb="4" eb="5">
      <t>マン</t>
    </rPh>
    <rPh sb="5" eb="6">
      <t>エン</t>
    </rPh>
    <rPh sb="8" eb="10">
      <t>ケイサン</t>
    </rPh>
    <phoneticPr fontId="1"/>
  </si>
  <si>
    <t>１年間</t>
    <rPh sb="1" eb="3">
      <t>ネンカン</t>
    </rPh>
    <phoneticPr fontId="1"/>
  </si>
  <si>
    <t>５年間</t>
    <rPh sb="1" eb="3">
      <t>ネンカン</t>
    </rPh>
    <phoneticPr fontId="1"/>
  </si>
  <si>
    <t>25年間</t>
    <rPh sb="2" eb="4">
      <t>ネンカン</t>
    </rPh>
    <phoneticPr fontId="1"/>
  </si>
  <si>
    <t>最低＝最も無理のない対応した場合</t>
    <rPh sb="0" eb="2">
      <t>サイテイ</t>
    </rPh>
    <rPh sb="3" eb="4">
      <t>モット</t>
    </rPh>
    <rPh sb="5" eb="7">
      <t>ムリ</t>
    </rPh>
    <rPh sb="10" eb="12">
      <t>タイオウ</t>
    </rPh>
    <rPh sb="14" eb="16">
      <t>バアイ</t>
    </rPh>
    <phoneticPr fontId="1"/>
  </si>
  <si>
    <r>
      <rPr>
        <sz val="11"/>
        <color rgb="FFFF0000"/>
        <rFont val="UD デジタル 教科書体 NP-B"/>
        <family val="1"/>
        <charset val="128"/>
      </rPr>
      <t>⓭想定</t>
    </r>
    <r>
      <rPr>
        <sz val="11"/>
        <color theme="1"/>
        <rFont val="UD デジタル 教科書体 NP-B"/>
        <family val="1"/>
        <charset val="128"/>
      </rPr>
      <t>：敬老祝い金の対象年齢を８０才以上に延期する</t>
    </r>
    <rPh sb="1" eb="3">
      <t>ソウテイ</t>
    </rPh>
    <rPh sb="4" eb="6">
      <t>ケイロウ</t>
    </rPh>
    <rPh sb="6" eb="7">
      <t>イワ</t>
    </rPh>
    <rPh sb="8" eb="9">
      <t>キン</t>
    </rPh>
    <rPh sb="10" eb="12">
      <t>タイショウ</t>
    </rPh>
    <rPh sb="12" eb="14">
      <t>ネンレイ</t>
    </rPh>
    <rPh sb="17" eb="18">
      <t>サイ</t>
    </rPh>
    <rPh sb="18" eb="20">
      <t>イジョウ</t>
    </rPh>
    <rPh sb="21" eb="23">
      <t>エンキ</t>
    </rPh>
    <phoneticPr fontId="1"/>
  </si>
  <si>
    <t>最高＝最も厳しい対応をした場合</t>
    <rPh sb="0" eb="2">
      <t>サイコウ</t>
    </rPh>
    <rPh sb="3" eb="4">
      <t>モット</t>
    </rPh>
    <rPh sb="5" eb="6">
      <t>キビ</t>
    </rPh>
    <rPh sb="8" eb="10">
      <t>タイオウ</t>
    </rPh>
    <rPh sb="13" eb="15">
      <t>バアイ</t>
    </rPh>
    <phoneticPr fontId="1"/>
  </si>
  <si>
    <t>◎⑱実績：8,455人、４２百万円、⑮国調70～74才人口4,662人から類推</t>
    <rPh sb="2" eb="4">
      <t>ジッセキ</t>
    </rPh>
    <rPh sb="10" eb="11">
      <t>ニン</t>
    </rPh>
    <rPh sb="14" eb="17">
      <t>ヒ</t>
    </rPh>
    <rPh sb="19" eb="21">
      <t>コクチョウ</t>
    </rPh>
    <rPh sb="26" eb="27">
      <t>サイ</t>
    </rPh>
    <rPh sb="27" eb="29">
      <t>ジンコウ</t>
    </rPh>
    <rPh sb="34" eb="35">
      <t>ニン</t>
    </rPh>
    <rPh sb="37" eb="39">
      <t>ルイスイ</t>
    </rPh>
    <phoneticPr fontId="1"/>
  </si>
  <si>
    <t>◎こうして、私が想定できる限りの財政改善策を並べてみたが、Ａ表❷の25年後の年間不足額の</t>
    <rPh sb="6" eb="7">
      <t>ワタシ</t>
    </rPh>
    <rPh sb="8" eb="10">
      <t>ソウテイ</t>
    </rPh>
    <rPh sb="13" eb="14">
      <t>カギ</t>
    </rPh>
    <rPh sb="16" eb="18">
      <t>ザイセイ</t>
    </rPh>
    <rPh sb="18" eb="20">
      <t>カイゼン</t>
    </rPh>
    <rPh sb="20" eb="21">
      <t>サク</t>
    </rPh>
    <rPh sb="22" eb="23">
      <t>ナラ</t>
    </rPh>
    <rPh sb="30" eb="31">
      <t>ヒョウ</t>
    </rPh>
    <rPh sb="35" eb="37">
      <t>ネンゴ</t>
    </rPh>
    <rPh sb="38" eb="40">
      <t>ネンカン</t>
    </rPh>
    <rPh sb="40" eb="42">
      <t>フソク</t>
    </rPh>
    <rPh sb="42" eb="43">
      <t>ガク</t>
    </rPh>
    <phoneticPr fontId="1"/>
  </si>
  <si>
    <t>　老年人口の増加は考慮していない</t>
    <rPh sb="1" eb="3">
      <t>ロウネン</t>
    </rPh>
    <rPh sb="3" eb="5">
      <t>ジンコウ</t>
    </rPh>
    <rPh sb="6" eb="8">
      <t>ゾウカ</t>
    </rPh>
    <rPh sb="9" eb="11">
      <t>コウリョ</t>
    </rPh>
    <phoneticPr fontId="1"/>
  </si>
  <si>
    <t>　１４億円には、最低想定でも、極めて負担が大きくなる最高想定でも遠く届かない</t>
    <rPh sb="3" eb="5">
      <t>オクエン</t>
    </rPh>
    <rPh sb="8" eb="10">
      <t>サイテイ</t>
    </rPh>
    <rPh sb="10" eb="12">
      <t>ソウテイ</t>
    </rPh>
    <rPh sb="15" eb="16">
      <t>キワ</t>
    </rPh>
    <rPh sb="18" eb="20">
      <t>フタン</t>
    </rPh>
    <rPh sb="21" eb="22">
      <t>オオ</t>
    </rPh>
    <rPh sb="26" eb="28">
      <t>サイコウ</t>
    </rPh>
    <rPh sb="28" eb="30">
      <t>ソウテイ</t>
    </rPh>
    <rPh sb="32" eb="33">
      <t>トオ</t>
    </rPh>
    <rPh sb="34" eb="35">
      <t>トド</t>
    </rPh>
    <phoneticPr fontId="1"/>
  </si>
  <si>
    <r>
      <t>⓮－(1)他市斎場利用料　</t>
    </r>
    <r>
      <rPr>
        <sz val="8"/>
        <color theme="1"/>
        <rFont val="UD デジタル 教科書体 NP-B"/>
        <family val="1"/>
        <charset val="128"/>
      </rPr>
      <t>〔単位：円、各市のホームページより〕</t>
    </r>
    <rPh sb="5" eb="7">
      <t>タシ</t>
    </rPh>
    <rPh sb="7" eb="9">
      <t>サイジョウ</t>
    </rPh>
    <rPh sb="9" eb="12">
      <t>リヨウリョウ</t>
    </rPh>
    <rPh sb="14" eb="16">
      <t>タンイ</t>
    </rPh>
    <rPh sb="17" eb="18">
      <t>エン</t>
    </rPh>
    <rPh sb="19" eb="21">
      <t>カクシ</t>
    </rPh>
    <phoneticPr fontId="1"/>
  </si>
  <si>
    <t>　</t>
    <phoneticPr fontId="1"/>
  </si>
  <si>
    <r>
      <t>⓴三田市の行財政改革と当市との財政数値の比較　</t>
    </r>
    <r>
      <rPr>
        <sz val="8"/>
        <color theme="1"/>
        <rFont val="HGS創英ﾌﾟﾚｾﾞﾝｽEB"/>
        <family val="1"/>
        <charset val="128"/>
      </rPr>
      <t>〔単位、出典は省く〕</t>
    </r>
    <rPh sb="1" eb="4">
      <t>サンダシ</t>
    </rPh>
    <rPh sb="5" eb="8">
      <t>ギョウザイセイ</t>
    </rPh>
    <rPh sb="8" eb="10">
      <t>カイカク</t>
    </rPh>
    <rPh sb="11" eb="13">
      <t>トウシ</t>
    </rPh>
    <rPh sb="15" eb="17">
      <t>ザイセイ</t>
    </rPh>
    <rPh sb="17" eb="19">
      <t>スウチ</t>
    </rPh>
    <rPh sb="20" eb="22">
      <t>ヒカク</t>
    </rPh>
    <rPh sb="24" eb="26">
      <t>タンイ</t>
    </rPh>
    <rPh sb="27" eb="29">
      <t>シュッテン</t>
    </rPh>
    <rPh sb="30" eb="31">
      <t>ハブ</t>
    </rPh>
    <phoneticPr fontId="1"/>
  </si>
  <si>
    <t>◎取組のきっかけは、㊀基金減少</t>
    <rPh sb="1" eb="3">
      <t>トリクミ</t>
    </rPh>
    <rPh sb="11" eb="13">
      <t>キキン</t>
    </rPh>
    <rPh sb="13" eb="15">
      <t>ゲンショウ</t>
    </rPh>
    <phoneticPr fontId="1"/>
  </si>
  <si>
    <t>下松</t>
    <rPh sb="0" eb="2">
      <t>ク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</si>
  <si>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</si>
  <si>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</si>
  <si>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山陽</t>
    <rPh sb="0" eb="2">
      <t>サンヨウ</t>
    </rPh>
    <phoneticPr fontId="1"/>
  </si>
  <si>
    <t>美祢</t>
    <rPh sb="0" eb="2">
      <t>ミネ</t>
    </rPh>
    <phoneticPr fontId="1"/>
  </si>
  <si>
    <t>岩国</t>
    <rPh sb="0" eb="2">
      <t>イワクニ</t>
    </rPh>
    <phoneticPr fontId="1"/>
  </si>
  <si>
    <t>宇部</t>
    <rPh sb="0" eb="2">
      <t>ウベ</t>
    </rPh>
    <phoneticPr fontId="1"/>
  </si>
  <si>
    <t>下関</t>
    <rPh sb="0" eb="2">
      <t>シモノセキ</t>
    </rPh>
    <phoneticPr fontId="1"/>
  </si>
  <si>
    <t>柳井</t>
    <rPh sb="0" eb="2">
      <t>ヤナイ</t>
    </rPh>
    <phoneticPr fontId="1"/>
  </si>
  <si>
    <t>三田</t>
    <rPh sb="0" eb="2">
      <t>サンダ</t>
    </rPh>
    <phoneticPr fontId="1"/>
  </si>
  <si>
    <t>人口</t>
    <rPh sb="0" eb="2">
      <t>ジンコウ</t>
    </rPh>
    <phoneticPr fontId="1"/>
  </si>
  <si>
    <t>歳出額</t>
    <rPh sb="0" eb="2">
      <t>サイシュツ</t>
    </rPh>
    <rPh sb="2" eb="3">
      <t>ガク</t>
    </rPh>
    <phoneticPr fontId="1"/>
  </si>
  <si>
    <t>地方債残</t>
    <rPh sb="0" eb="3">
      <t>チホウサイ</t>
    </rPh>
    <rPh sb="3" eb="4">
      <t>ザン</t>
    </rPh>
    <phoneticPr fontId="1"/>
  </si>
  <si>
    <t>基金残高</t>
    <rPh sb="0" eb="2">
      <t>キキン</t>
    </rPh>
    <rPh sb="2" eb="4">
      <t>ザンダカ</t>
    </rPh>
    <phoneticPr fontId="1"/>
  </si>
  <si>
    <t>普交付税</t>
    <rPh sb="0" eb="1">
      <t>フ</t>
    </rPh>
    <rPh sb="1" eb="4">
      <t>コウフゼイ</t>
    </rPh>
    <phoneticPr fontId="1"/>
  </si>
  <si>
    <t>水道繰出</t>
    <rPh sb="0" eb="2">
      <t>スイドウ</t>
    </rPh>
    <rPh sb="2" eb="3">
      <t>クリ</t>
    </rPh>
    <rPh sb="3" eb="4">
      <t>イズル</t>
    </rPh>
    <phoneticPr fontId="1"/>
  </si>
  <si>
    <t>財政力指</t>
    <rPh sb="0" eb="2">
      <t>ザイセイ</t>
    </rPh>
    <rPh sb="2" eb="3">
      <t>リョク</t>
    </rPh>
    <rPh sb="3" eb="4">
      <t>ユビ</t>
    </rPh>
    <phoneticPr fontId="1"/>
  </si>
  <si>
    <t>　㋥市内人口の６割を占めるニュ</t>
    <rPh sb="2" eb="4">
      <t>シナイ</t>
    </rPh>
    <rPh sb="4" eb="6">
      <t>ジンコウ</t>
    </rPh>
    <rPh sb="8" eb="9">
      <t>ワリ</t>
    </rPh>
    <rPh sb="10" eb="11">
      <t>シ</t>
    </rPh>
    <phoneticPr fontId="1"/>
  </si>
  <si>
    <t>市内</t>
    <rPh sb="0" eb="2">
      <t>シナイ</t>
    </rPh>
    <phoneticPr fontId="1"/>
  </si>
  <si>
    <t>　ータウンの極端な成熟化、㊂普</t>
    <rPh sb="6" eb="8">
      <t>キョクタン</t>
    </rPh>
    <rPh sb="9" eb="12">
      <t>セイジュクカ</t>
    </rPh>
    <rPh sb="14" eb="15">
      <t>フ</t>
    </rPh>
    <phoneticPr fontId="1"/>
  </si>
  <si>
    <t>市外</t>
    <rPh sb="0" eb="2">
      <t>シガイ</t>
    </rPh>
    <phoneticPr fontId="1"/>
  </si>
  <si>
    <t>下松</t>
    <rPh sb="0" eb="2">
      <t>ク</t>
    </rPh>
    <phoneticPr fontId="1"/>
  </si>
  <si>
    <t>　通交付税が⑫30億円から⑰22億</t>
    <rPh sb="1" eb="2">
      <t>ツウ</t>
    </rPh>
    <rPh sb="2" eb="5">
      <t>コウフゼイ</t>
    </rPh>
    <rPh sb="9" eb="11">
      <t>オクエン</t>
    </rPh>
    <phoneticPr fontId="1"/>
  </si>
  <si>
    <t>　</t>
    <phoneticPr fontId="1"/>
  </si>
  <si>
    <t>倍率</t>
    <rPh sb="0" eb="2">
      <t>バイリツ</t>
    </rPh>
    <phoneticPr fontId="1"/>
  </si>
  <si>
    <t>　円に大幅減…等による</t>
    <rPh sb="1" eb="2">
      <t>エン</t>
    </rPh>
    <rPh sb="3" eb="5">
      <t>オオハバ</t>
    </rPh>
    <rPh sb="5" eb="6">
      <t>ゲン</t>
    </rPh>
    <rPh sb="7" eb="8">
      <t>トウ</t>
    </rPh>
    <phoneticPr fontId="1"/>
  </si>
  <si>
    <r>
      <rPr>
        <sz val="11"/>
        <color rgb="FFFF0000"/>
        <rFont val="UD デジタル 教科書体 NP-B"/>
        <family val="1"/>
        <charset val="128"/>
      </rPr>
      <t>⓮－(2)想定</t>
    </r>
    <r>
      <rPr>
        <sz val="11"/>
        <color theme="1"/>
        <rFont val="UD デジタル 教科書体 NP-B"/>
        <family val="1"/>
        <charset val="128"/>
      </rPr>
      <t>：市内の方に自己負担をお願いした場合</t>
    </r>
    <rPh sb="5" eb="7">
      <t>ソウテイ</t>
    </rPh>
    <rPh sb="8" eb="10">
      <t>シナイ</t>
    </rPh>
    <rPh sb="11" eb="12">
      <t>カタ</t>
    </rPh>
    <rPh sb="13" eb="15">
      <t>ジコ</t>
    </rPh>
    <rPh sb="15" eb="17">
      <t>フタン</t>
    </rPh>
    <rPh sb="19" eb="20">
      <t>ネガ</t>
    </rPh>
    <rPh sb="23" eb="25">
      <t>バアイ</t>
    </rPh>
    <phoneticPr fontId="1"/>
  </si>
  <si>
    <t>◎子ども医療費助成に１件400円徴収。これにより前年比件数６％12千件、金額15％70百万円減額となる</t>
    <rPh sb="1" eb="2">
      <t>コ</t>
    </rPh>
    <rPh sb="4" eb="7">
      <t>イリョウヒ</t>
    </rPh>
    <rPh sb="7" eb="9">
      <t>ジョセイ</t>
    </rPh>
    <rPh sb="11" eb="12">
      <t>ケン</t>
    </rPh>
    <rPh sb="15" eb="16">
      <t>エン</t>
    </rPh>
    <rPh sb="16" eb="18">
      <t>チョウシュウ</t>
    </rPh>
    <rPh sb="24" eb="27">
      <t>ゼンネンヒ</t>
    </rPh>
    <rPh sb="27" eb="29">
      <t>ケンスウ</t>
    </rPh>
    <rPh sb="33" eb="35">
      <t>センケン</t>
    </rPh>
    <rPh sb="36" eb="38">
      <t>キンガク</t>
    </rPh>
    <rPh sb="43" eb="46">
      <t>ヒ</t>
    </rPh>
    <rPh sb="46" eb="48">
      <t>ゲンガク</t>
    </rPh>
    <phoneticPr fontId="1"/>
  </si>
  <si>
    <t>手数料を</t>
    <rPh sb="0" eb="3">
      <t>テスウリョウ</t>
    </rPh>
    <phoneticPr fontId="1"/>
  </si>
  <si>
    <t>◎死者数はＡ表❹の⑫～⑲の8年間平均６１６人で</t>
    <rPh sb="1" eb="4">
      <t>シシャスウ</t>
    </rPh>
    <rPh sb="6" eb="7">
      <t>ヒョウ</t>
    </rPh>
    <rPh sb="14" eb="16">
      <t>ネンカン</t>
    </rPh>
    <rPh sb="16" eb="18">
      <t>ヘイキン</t>
    </rPh>
    <rPh sb="21" eb="22">
      <t>ニン</t>
    </rPh>
    <phoneticPr fontId="1"/>
  </si>
  <si>
    <t>◎特別職５～20％、一般職2.5％、議員３％等により３カ年で445百万円の人件費圧縮</t>
    <rPh sb="1" eb="3">
      <t>トクベツ</t>
    </rPh>
    <rPh sb="3" eb="4">
      <t>ショク</t>
    </rPh>
    <rPh sb="10" eb="12">
      <t>イッパン</t>
    </rPh>
    <rPh sb="12" eb="13">
      <t>ショク</t>
    </rPh>
    <rPh sb="18" eb="20">
      <t>ギイン</t>
    </rPh>
    <rPh sb="22" eb="23">
      <t>トウ</t>
    </rPh>
    <rPh sb="28" eb="29">
      <t>ネン</t>
    </rPh>
    <rPh sb="33" eb="36">
      <t>ヒ</t>
    </rPh>
    <rPh sb="37" eb="40">
      <t>ジンケンヒ</t>
    </rPh>
    <rPh sb="40" eb="42">
      <t>アッシュク</t>
    </rPh>
    <phoneticPr fontId="1"/>
  </si>
  <si>
    <t>5,000円にすれば</t>
    <rPh sb="5" eb="6">
      <t>エン</t>
    </rPh>
    <phoneticPr fontId="1"/>
  </si>
  <si>
    <t>　計算した</t>
    <rPh sb="1" eb="3">
      <t>ケイサン</t>
    </rPh>
    <phoneticPr fontId="1"/>
  </si>
  <si>
    <t>◎敬老会の廃止、病院等の広域連合、小中学校の再編、統合等を推し進める</t>
    <rPh sb="1" eb="4">
      <t>ケイロウカイ</t>
    </rPh>
    <rPh sb="5" eb="7">
      <t>ハイシ</t>
    </rPh>
    <rPh sb="8" eb="10">
      <t>ビョウイン</t>
    </rPh>
    <rPh sb="10" eb="11">
      <t>トウ</t>
    </rPh>
    <rPh sb="12" eb="14">
      <t>コウイキ</t>
    </rPh>
    <rPh sb="14" eb="16">
      <t>レンゴウ</t>
    </rPh>
    <rPh sb="17" eb="21">
      <t>ショウチュウガッコウ</t>
    </rPh>
    <rPh sb="22" eb="24">
      <t>サイヘン</t>
    </rPh>
    <rPh sb="25" eb="27">
      <t>トウゴウ</t>
    </rPh>
    <rPh sb="27" eb="28">
      <t>トウ</t>
    </rPh>
    <rPh sb="29" eb="30">
      <t>オ</t>
    </rPh>
    <rPh sb="31" eb="32">
      <t>スス</t>
    </rPh>
    <phoneticPr fontId="1"/>
  </si>
  <si>
    <t>10,000円にすれば</t>
    <rPh sb="6" eb="7">
      <t>エン</t>
    </rPh>
    <phoneticPr fontId="1"/>
  </si>
  <si>
    <t>◎ことば…『市民と行政との役割分担の見直し』『あれもこれもからあれかこれかに』『成熟時代への展望』</t>
    <rPh sb="6" eb="8">
      <t>シミン</t>
    </rPh>
    <rPh sb="9" eb="11">
      <t>ギョウセイ</t>
    </rPh>
    <rPh sb="13" eb="15">
      <t>ヤクワリ</t>
    </rPh>
    <rPh sb="15" eb="17">
      <t>ブンタン</t>
    </rPh>
    <rPh sb="18" eb="20">
      <t>ミナオ</t>
    </rPh>
    <rPh sb="40" eb="42">
      <t>セイジュク</t>
    </rPh>
    <rPh sb="42" eb="44">
      <t>ジダイ</t>
    </rPh>
    <rPh sb="46" eb="48">
      <t>テンボウ</t>
    </rPh>
    <phoneticPr fontId="1"/>
  </si>
  <si>
    <t>22,000円にすれば</t>
    <rPh sb="6" eb="7">
      <t>エン</t>
    </rPh>
    <phoneticPr fontId="1"/>
  </si>
  <si>
    <t>◎三田市料金</t>
    <rPh sb="1" eb="4">
      <t>サンダシ</t>
    </rPh>
    <rPh sb="4" eb="6">
      <t>リョウキン</t>
    </rPh>
    <phoneticPr fontId="1"/>
  </si>
  <si>
    <t>１９・１２・１２・阿武一治提供</t>
    <rPh sb="9" eb="11">
      <t>アンノ</t>
    </rPh>
    <rPh sb="11" eb="13">
      <t>カズハル</t>
    </rPh>
    <rPh sb="13" eb="15">
      <t>テイキョウ</t>
    </rPh>
    <phoneticPr fontId="1"/>
  </si>
  <si>
    <t>最低＝最も無理のない対応をした場合</t>
    <rPh sb="0" eb="2">
      <t>サイテイ</t>
    </rPh>
    <rPh sb="3" eb="4">
      <t>モット</t>
    </rPh>
    <rPh sb="5" eb="7">
      <t>ムリ</t>
    </rPh>
    <rPh sb="10" eb="12">
      <t>タイオウ</t>
    </rPh>
    <rPh sb="15" eb="17">
      <t>バアイ</t>
    </rPh>
    <phoneticPr fontId="1"/>
  </si>
  <si>
    <t>1年間</t>
    <rPh sb="1" eb="3">
      <t>ネンカン</t>
    </rPh>
    <phoneticPr fontId="1"/>
  </si>
  <si>
    <t>最高＝最も厳しい対応をした場合</t>
    <rPh sb="0" eb="2">
      <t>サイコウ</t>
    </rPh>
    <rPh sb="3" eb="4">
      <t>モット</t>
    </rPh>
    <rPh sb="5" eb="6">
      <t>キビ</t>
    </rPh>
    <rPh sb="8" eb="10">
      <t>タイオウ</t>
    </rPh>
    <rPh sb="13" eb="15">
      <t>バアイ</t>
    </rPh>
    <phoneticPr fontId="1"/>
  </si>
  <si>
    <t>❿</t>
    <phoneticPr fontId="1"/>
  </si>
  <si>
    <t>❿</t>
    <phoneticPr fontId="1"/>
  </si>
  <si>
    <t>⓫</t>
    <phoneticPr fontId="1"/>
  </si>
  <si>
    <t>⓬</t>
    <phoneticPr fontId="1"/>
  </si>
  <si>
    <t>⓭</t>
    <phoneticPr fontId="1"/>
  </si>
  <si>
    <t>⓭</t>
    <phoneticPr fontId="1"/>
  </si>
  <si>
    <t>⓮</t>
    <phoneticPr fontId="1"/>
  </si>
  <si>
    <t>⓮</t>
    <phoneticPr fontId="1"/>
  </si>
  <si>
    <t>⓯</t>
    <phoneticPr fontId="1"/>
  </si>
  <si>
    <t>⓯</t>
    <phoneticPr fontId="1"/>
  </si>
  <si>
    <t>⓰</t>
    <phoneticPr fontId="1"/>
  </si>
  <si>
    <t>⓰</t>
    <phoneticPr fontId="1"/>
  </si>
  <si>
    <t>⓱</t>
    <phoneticPr fontId="1"/>
  </si>
  <si>
    <t>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</si>
</sst>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#,##0;&quot;▲ &quot;#,##0"/>
    <numFmt numFmtId="178" formatCode="0;&quot;▲ &quot;0"/>
    <numFmt numFmtId="179" formatCode="0.0%"/>
    <numFmt numFmtId="180" formatCode="#,##0.0;&quot;▲ &quot;#,##0.0"/>
    <numFmt numFmtId="181" formatCode="#,##0.00;&quot;▲ &quot;#,##0.00"/>
    <numFmt numFmtId="182" formatCode="0.0"/>
    <numFmt numFmtId="183" formatCode="0_ "/>
    <numFmt numFmtId="184" formatCode="0.0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4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48"/>
      <color theme="1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8"/>
      <color theme="1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b/>
      <sz val="12"/>
      <color theme="1"/>
      <name val="UD デジタル 教科書体 NP-B"/>
      <family val="1"/>
      <charset val="128"/>
    </font>
    <font>
      <b/>
      <sz val="11"/>
      <color theme="1"/>
      <name val="UD デジタル 教科書体 NP-B"/>
      <family val="1"/>
      <charset val="128"/>
    </font>
    <font>
      <b/>
      <sz val="10"/>
      <color theme="1"/>
      <name val="UD デジタル 教科書体 NP-B"/>
      <family val="1"/>
      <charset val="128"/>
    </font>
    <font>
      <sz val="10"/>
      <color rgb="FFFF0000"/>
      <name val="UD デジタル 教科書体 NP-B"/>
      <family val="1"/>
      <charset val="128"/>
    </font>
    <font>
      <sz val="9"/>
      <color theme="1"/>
      <name val="UD デジタル 教科書体 NP-B"/>
      <family val="1"/>
      <charset val="128"/>
    </font>
    <font>
      <sz val="9"/>
      <name val="UD デジタル 教科書体 NP-B"/>
      <family val="1"/>
      <charset val="128"/>
    </font>
    <font>
      <sz val="11"/>
      <color rgb="FFFF0000"/>
      <name val="UD デジタル 教科書体 NP-B"/>
      <family val="1"/>
      <charset val="128"/>
    </font>
    <font>
      <sz val="11"/>
      <name val="UD デジタル 教科書体 NP-B"/>
      <family val="1"/>
      <charset val="128"/>
    </font>
    <font>
      <sz val="10"/>
      <name val="UD デジタル 教科書体 NP-B"/>
      <family val="1"/>
      <charset val="128"/>
    </font>
    <font>
      <sz val="9"/>
      <color rgb="FF000000"/>
      <name val="UD デジタル 教科書体 NP-B"/>
      <family val="1"/>
      <charset val="128"/>
    </font>
    <font>
      <sz val="8"/>
      <color rgb="FF000000"/>
      <name val="UD デジタル 教科書体 NP-B"/>
      <family val="1"/>
      <charset val="128"/>
    </font>
    <font>
      <sz val="8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9"/>
      <color theme="1"/>
      <name val="HGS創英ﾌﾟﾚｾﾞﾝｽEB"/>
      <family val="1"/>
      <charset val="128"/>
    </font>
    <font>
      <i/>
      <sz val="6"/>
      <color theme="1"/>
      <name val="UD デジタル 教科書体 NP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7" xfId="0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8" fillId="0" borderId="4" xfId="0" applyFont="1" applyBorder="1">
      <alignment vertical="center"/>
    </xf>
    <xf numFmtId="0" fontId="14" fillId="0" borderId="26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14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0" borderId="27" xfId="0" applyFont="1" applyBorder="1">
      <alignment vertical="center"/>
    </xf>
    <xf numFmtId="0" fontId="5" fillId="0" borderId="3" xfId="0" applyFont="1" applyBorder="1">
      <alignment vertical="center"/>
    </xf>
    <xf numFmtId="38" fontId="8" fillId="0" borderId="4" xfId="1" applyFont="1" applyBorder="1">
      <alignment vertical="center"/>
    </xf>
    <xf numFmtId="176" fontId="14" fillId="3" borderId="23" xfId="1" applyNumberFormat="1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14" fillId="2" borderId="28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29" xfId="0" applyFont="1" applyFill="1" applyBorder="1">
      <alignment vertical="center"/>
    </xf>
    <xf numFmtId="38" fontId="7" fillId="0" borderId="27" xfId="1" applyFont="1" applyBorder="1">
      <alignment vertical="center"/>
    </xf>
    <xf numFmtId="38" fontId="8" fillId="0" borderId="23" xfId="1" applyFont="1" applyBorder="1">
      <alignment vertical="center"/>
    </xf>
    <xf numFmtId="176" fontId="8" fillId="0" borderId="23" xfId="1" applyNumberFormat="1" applyFont="1" applyBorder="1">
      <alignment vertical="center"/>
    </xf>
    <xf numFmtId="176" fontId="14" fillId="0" borderId="4" xfId="1" applyNumberFormat="1" applyFont="1" applyBorder="1" applyAlignment="1">
      <alignment horizontal="right" vertical="center"/>
    </xf>
    <xf numFmtId="177" fontId="8" fillId="0" borderId="30" xfId="1" applyNumberFormat="1" applyFont="1" applyBorder="1">
      <alignment vertical="center"/>
    </xf>
    <xf numFmtId="0" fontId="14" fillId="0" borderId="0" xfId="0" applyFont="1">
      <alignment vertical="center"/>
    </xf>
    <xf numFmtId="176" fontId="8" fillId="0" borderId="4" xfId="1" applyNumberFormat="1" applyFont="1" applyBorder="1">
      <alignment vertical="center"/>
    </xf>
    <xf numFmtId="177" fontId="8" fillId="3" borderId="30" xfId="1" applyNumberFormat="1" applyFont="1" applyFill="1" applyBorder="1">
      <alignment vertical="center"/>
    </xf>
    <xf numFmtId="0" fontId="7" fillId="0" borderId="31" xfId="0" applyFont="1" applyBorder="1">
      <alignment vertical="center"/>
    </xf>
    <xf numFmtId="38" fontId="8" fillId="0" borderId="32" xfId="1" applyFont="1" applyBorder="1">
      <alignment vertical="center"/>
    </xf>
    <xf numFmtId="0" fontId="14" fillId="0" borderId="33" xfId="0" applyFont="1" applyBorder="1" applyAlignment="1">
      <alignment horizontal="right" vertical="center"/>
    </xf>
    <xf numFmtId="0" fontId="14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5" fillId="2" borderId="36" xfId="0" applyFont="1" applyFill="1" applyBorder="1">
      <alignment vertical="center"/>
    </xf>
    <xf numFmtId="38" fontId="7" fillId="0" borderId="12" xfId="1" applyFont="1" applyBorder="1">
      <alignment vertical="center"/>
    </xf>
    <xf numFmtId="0" fontId="5" fillId="0" borderId="37" xfId="0" applyFont="1" applyBorder="1">
      <alignment vertical="center"/>
    </xf>
    <xf numFmtId="176" fontId="8" fillId="0" borderId="32" xfId="1" applyNumberFormat="1" applyFont="1" applyBorder="1">
      <alignment vertical="center"/>
    </xf>
    <xf numFmtId="176" fontId="14" fillId="3" borderId="32" xfId="1" applyNumberFormat="1" applyFont="1" applyFill="1" applyBorder="1">
      <alignment vertical="center"/>
    </xf>
    <xf numFmtId="38" fontId="8" fillId="0" borderId="38" xfId="1" applyFont="1" applyBorder="1">
      <alignment vertical="center"/>
    </xf>
    <xf numFmtId="0" fontId="7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0" fontId="7" fillId="0" borderId="1" xfId="0" applyFont="1" applyBorder="1">
      <alignment vertical="center"/>
    </xf>
    <xf numFmtId="38" fontId="8" fillId="0" borderId="39" xfId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8" fontId="8" fillId="0" borderId="23" xfId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79" fontId="15" fillId="4" borderId="23" xfId="0" applyNumberFormat="1" applyFont="1" applyFill="1" applyBorder="1" applyAlignment="1">
      <alignment horizontal="right" vertical="center"/>
    </xf>
    <xf numFmtId="0" fontId="15" fillId="4" borderId="23" xfId="0" applyFont="1" applyFill="1" applyBorder="1">
      <alignment vertical="center"/>
    </xf>
    <xf numFmtId="179" fontId="15" fillId="0" borderId="34" xfId="0" applyNumberFormat="1" applyFont="1" applyBorder="1">
      <alignment vertical="center"/>
    </xf>
    <xf numFmtId="179" fontId="14" fillId="0" borderId="23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vertical="center" wrapText="1"/>
    </xf>
    <xf numFmtId="1" fontId="14" fillId="0" borderId="3" xfId="0" applyNumberFormat="1" applyFont="1" applyBorder="1">
      <alignment vertical="center"/>
    </xf>
    <xf numFmtId="1" fontId="14" fillId="4" borderId="3" xfId="0" applyNumberFormat="1" applyFont="1" applyFill="1" applyBorder="1">
      <alignment vertical="center"/>
    </xf>
    <xf numFmtId="38" fontId="7" fillId="0" borderId="10" xfId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38" fontId="14" fillId="0" borderId="4" xfId="1" applyFont="1" applyFill="1" applyBorder="1">
      <alignment vertical="center"/>
    </xf>
    <xf numFmtId="180" fontId="14" fillId="0" borderId="4" xfId="1" applyNumberFormat="1" applyFont="1" applyBorder="1" applyAlignment="1">
      <alignment horizontal="right" vertical="center"/>
    </xf>
    <xf numFmtId="38" fontId="14" fillId="3" borderId="26" xfId="1" applyFont="1" applyFill="1" applyBorder="1">
      <alignment vertical="center"/>
    </xf>
    <xf numFmtId="179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38" fontId="14" fillId="0" borderId="3" xfId="1" applyFont="1" applyBorder="1">
      <alignment vertical="center"/>
    </xf>
    <xf numFmtId="38" fontId="7" fillId="0" borderId="27" xfId="1" applyFont="1" applyFill="1" applyBorder="1">
      <alignment vertical="center"/>
    </xf>
    <xf numFmtId="177" fontId="7" fillId="0" borderId="2" xfId="1" applyNumberFormat="1" applyFont="1" applyFill="1" applyBorder="1">
      <alignment vertical="center"/>
    </xf>
    <xf numFmtId="181" fontId="14" fillId="0" borderId="4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14" fillId="0" borderId="4" xfId="0" applyFont="1" applyBorder="1">
      <alignment vertical="center"/>
    </xf>
    <xf numFmtId="179" fontId="14" fillId="0" borderId="1" xfId="0" applyNumberFormat="1" applyFont="1" applyBorder="1">
      <alignment vertical="center"/>
    </xf>
    <xf numFmtId="179" fontId="14" fillId="0" borderId="4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 wrapText="1"/>
    </xf>
    <xf numFmtId="38" fontId="14" fillId="0" borderId="0" xfId="1" applyFont="1" applyAlignment="1">
      <alignment horizontal="right" vertical="center"/>
    </xf>
    <xf numFmtId="38" fontId="7" fillId="0" borderId="42" xfId="1" applyFont="1" applyFill="1" applyBorder="1">
      <alignment vertical="center"/>
    </xf>
    <xf numFmtId="177" fontId="7" fillId="0" borderId="35" xfId="1" applyNumberFormat="1" applyFont="1" applyFill="1" applyBorder="1">
      <alignment vertical="center"/>
    </xf>
    <xf numFmtId="38" fontId="14" fillId="0" borderId="26" xfId="1" applyFont="1" applyFill="1" applyBorder="1">
      <alignment vertical="center"/>
    </xf>
    <xf numFmtId="38" fontId="5" fillId="0" borderId="0" xfId="1" applyFont="1" applyAlignment="1">
      <alignment vertical="center" wrapText="1"/>
    </xf>
    <xf numFmtId="0" fontId="7" fillId="0" borderId="40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7" fillId="0" borderId="18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0" borderId="43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44" xfId="0" applyFont="1" applyBorder="1" applyAlignment="1">
      <alignment horizontal="left" vertical="center"/>
    </xf>
    <xf numFmtId="176" fontId="14" fillId="0" borderId="4" xfId="1" applyNumberFormat="1" applyFont="1" applyFill="1" applyBorder="1">
      <alignment vertical="center"/>
    </xf>
    <xf numFmtId="180" fontId="14" fillId="0" borderId="4" xfId="1" applyNumberFormat="1" applyFont="1" applyFill="1" applyBorder="1">
      <alignment vertical="center"/>
    </xf>
    <xf numFmtId="38" fontId="5" fillId="0" borderId="0" xfId="1" applyFont="1" applyFill="1">
      <alignment vertical="center"/>
    </xf>
    <xf numFmtId="0" fontId="7" fillId="0" borderId="10" xfId="0" applyFont="1" applyBorder="1">
      <alignment vertical="center"/>
    </xf>
    <xf numFmtId="0" fontId="5" fillId="0" borderId="29" xfId="0" applyFont="1" applyBorder="1">
      <alignment vertical="center"/>
    </xf>
    <xf numFmtId="38" fontId="14" fillId="0" borderId="4" xfId="1" applyFont="1" applyBorder="1">
      <alignment vertical="center"/>
    </xf>
    <xf numFmtId="38" fontId="14" fillId="3" borderId="4" xfId="1" applyFont="1" applyFill="1" applyBorder="1">
      <alignment vertical="center"/>
    </xf>
    <xf numFmtId="38" fontId="14" fillId="0" borderId="26" xfId="1" applyFont="1" applyBorder="1">
      <alignment vertical="center"/>
    </xf>
    <xf numFmtId="38" fontId="7" fillId="0" borderId="22" xfId="1" applyFont="1" applyFill="1" applyBorder="1">
      <alignment vertical="center"/>
    </xf>
    <xf numFmtId="177" fontId="7" fillId="0" borderId="6" xfId="1" applyNumberFormat="1" applyFont="1" applyFill="1" applyBorder="1">
      <alignment vertical="center"/>
    </xf>
    <xf numFmtId="177" fontId="14" fillId="0" borderId="39" xfId="1" applyNumberFormat="1" applyFont="1" applyFill="1" applyBorder="1">
      <alignment vertical="center"/>
    </xf>
    <xf numFmtId="38" fontId="14" fillId="0" borderId="39" xfId="1" applyFont="1" applyFill="1" applyBorder="1">
      <alignment vertical="center"/>
    </xf>
    <xf numFmtId="177" fontId="14" fillId="3" borderId="45" xfId="1" applyNumberFormat="1" applyFont="1" applyFill="1" applyBorder="1">
      <alignment vertical="center"/>
    </xf>
    <xf numFmtId="38" fontId="5" fillId="0" borderId="0" xfId="1" applyFont="1" applyFill="1" applyAlignment="1">
      <alignment horizontal="center" vertical="center"/>
    </xf>
    <xf numFmtId="38" fontId="5" fillId="5" borderId="8" xfId="1" applyFont="1" applyFill="1" applyBorder="1">
      <alignment vertical="center"/>
    </xf>
    <xf numFmtId="0" fontId="5" fillId="5" borderId="43" xfId="0" applyFont="1" applyFill="1" applyBorder="1">
      <alignment vertical="center"/>
    </xf>
    <xf numFmtId="38" fontId="5" fillId="5" borderId="43" xfId="1" applyFont="1" applyFill="1" applyBorder="1">
      <alignment vertical="center"/>
    </xf>
    <xf numFmtId="0" fontId="5" fillId="5" borderId="9" xfId="0" applyFont="1" applyFill="1" applyBorder="1">
      <alignment vertical="center"/>
    </xf>
    <xf numFmtId="0" fontId="7" fillId="0" borderId="46" xfId="0" applyFont="1" applyBorder="1">
      <alignment vertical="center"/>
    </xf>
    <xf numFmtId="0" fontId="5" fillId="0" borderId="47" xfId="0" applyFont="1" applyBorder="1">
      <alignment vertical="center"/>
    </xf>
    <xf numFmtId="182" fontId="14" fillId="0" borderId="32" xfId="0" applyNumberFormat="1" applyFont="1" applyBorder="1">
      <alignment vertical="center"/>
    </xf>
    <xf numFmtId="182" fontId="14" fillId="3" borderId="32" xfId="0" applyNumberFormat="1" applyFont="1" applyFill="1" applyBorder="1">
      <alignment vertical="center"/>
    </xf>
    <xf numFmtId="182" fontId="14" fillId="0" borderId="33" xfId="0" applyNumberFormat="1" applyFont="1" applyBorder="1">
      <alignment vertical="center"/>
    </xf>
    <xf numFmtId="38" fontId="5" fillId="5" borderId="10" xfId="1" applyFont="1" applyFill="1" applyBorder="1">
      <alignment vertical="center"/>
    </xf>
    <xf numFmtId="0" fontId="5" fillId="5" borderId="0" xfId="0" applyFont="1" applyFill="1" applyBorder="1">
      <alignment vertical="center"/>
    </xf>
    <xf numFmtId="38" fontId="5" fillId="5" borderId="0" xfId="1" applyFont="1" applyFill="1" applyBorder="1">
      <alignment vertical="center"/>
    </xf>
    <xf numFmtId="38" fontId="5" fillId="5" borderId="11" xfId="1" applyFont="1" applyFill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38" fontId="5" fillId="5" borderId="12" xfId="1" applyFont="1" applyFill="1" applyBorder="1">
      <alignment vertical="center"/>
    </xf>
    <xf numFmtId="0" fontId="5" fillId="5" borderId="48" xfId="0" applyFont="1" applyFill="1" applyBorder="1">
      <alignment vertical="center"/>
    </xf>
    <xf numFmtId="38" fontId="5" fillId="5" borderId="48" xfId="1" applyFont="1" applyFill="1" applyBorder="1">
      <alignment vertical="center"/>
    </xf>
    <xf numFmtId="38" fontId="5" fillId="5" borderId="13" xfId="1" applyFont="1" applyFill="1" applyBorder="1">
      <alignment vertical="center"/>
    </xf>
    <xf numFmtId="0" fontId="7" fillId="0" borderId="1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0" xfId="1" applyFont="1" applyFill="1">
      <alignment vertical="center"/>
    </xf>
    <xf numFmtId="0" fontId="7" fillId="0" borderId="12" xfId="0" applyFont="1" applyBorder="1">
      <alignment vertical="center"/>
    </xf>
    <xf numFmtId="0" fontId="7" fillId="0" borderId="37" xfId="0" applyFont="1" applyBorder="1">
      <alignment vertical="center"/>
    </xf>
    <xf numFmtId="0" fontId="14" fillId="3" borderId="47" xfId="0" applyFont="1" applyFill="1" applyBorder="1">
      <alignment vertical="center"/>
    </xf>
    <xf numFmtId="0" fontId="14" fillId="0" borderId="32" xfId="0" applyFont="1" applyBorder="1">
      <alignment vertical="center"/>
    </xf>
    <xf numFmtId="0" fontId="14" fillId="0" borderId="33" xfId="0" applyFont="1" applyBorder="1">
      <alignment vertical="center"/>
    </xf>
    <xf numFmtId="0" fontId="5" fillId="0" borderId="43" xfId="0" applyFont="1" applyBorder="1">
      <alignment vertical="center"/>
    </xf>
    <xf numFmtId="0" fontId="7" fillId="0" borderId="2" xfId="0" applyFont="1" applyBorder="1">
      <alignment vertical="center"/>
    </xf>
    <xf numFmtId="38" fontId="8" fillId="0" borderId="26" xfId="1" applyFont="1" applyBorder="1">
      <alignment vertical="center"/>
    </xf>
    <xf numFmtId="0" fontId="5" fillId="0" borderId="0" xfId="0" applyFont="1" applyFill="1" applyBorder="1">
      <alignment vertical="center"/>
    </xf>
    <xf numFmtId="176" fontId="14" fillId="0" borderId="4" xfId="1" applyNumberFormat="1" applyFont="1" applyBorder="1">
      <alignment vertical="center"/>
    </xf>
    <xf numFmtId="176" fontId="14" fillId="0" borderId="26" xfId="1" applyNumberFormat="1" applyFont="1" applyBorder="1">
      <alignment vertical="center"/>
    </xf>
    <xf numFmtId="0" fontId="7" fillId="0" borderId="3" xfId="0" applyFont="1" applyBorder="1">
      <alignment vertical="center"/>
    </xf>
    <xf numFmtId="40" fontId="14" fillId="0" borderId="4" xfId="1" applyNumberFormat="1" applyFont="1" applyBorder="1">
      <alignment vertical="center"/>
    </xf>
    <xf numFmtId="40" fontId="14" fillId="3" borderId="26" xfId="1" applyNumberFormat="1" applyFont="1" applyFill="1" applyBorder="1">
      <alignment vertical="center"/>
    </xf>
    <xf numFmtId="38" fontId="5" fillId="0" borderId="19" xfId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32" xfId="0" applyFont="1" applyBorder="1">
      <alignment vertical="center"/>
    </xf>
    <xf numFmtId="40" fontId="14" fillId="0" borderId="32" xfId="1" applyNumberFormat="1" applyFont="1" applyBorder="1">
      <alignment vertical="center"/>
    </xf>
    <xf numFmtId="40" fontId="14" fillId="0" borderId="33" xfId="1" applyNumberFormat="1" applyFont="1" applyBorder="1">
      <alignment vertical="center"/>
    </xf>
    <xf numFmtId="38" fontId="14" fillId="0" borderId="31" xfId="1" applyFont="1" applyBorder="1" applyAlignment="1">
      <alignment horizontal="right" vertical="center"/>
    </xf>
    <xf numFmtId="38" fontId="14" fillId="0" borderId="32" xfId="1" applyFont="1" applyBorder="1" applyAlignment="1">
      <alignment horizontal="right" vertical="center"/>
    </xf>
    <xf numFmtId="38" fontId="14" fillId="0" borderId="33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27" xfId="0" applyFont="1" applyFill="1" applyBorder="1">
      <alignment vertical="center"/>
    </xf>
    <xf numFmtId="0" fontId="18" fillId="0" borderId="3" xfId="0" applyFont="1" applyFill="1" applyBorder="1">
      <alignment vertical="center"/>
    </xf>
    <xf numFmtId="38" fontId="15" fillId="0" borderId="3" xfId="1" applyFont="1" applyFill="1" applyBorder="1">
      <alignment vertical="center"/>
    </xf>
    <xf numFmtId="38" fontId="15" fillId="0" borderId="4" xfId="1" applyFont="1" applyFill="1" applyBorder="1">
      <alignment vertical="center"/>
    </xf>
    <xf numFmtId="38" fontId="14" fillId="0" borderId="26" xfId="0" applyNumberFormat="1" applyFont="1" applyFill="1" applyBorder="1">
      <alignment vertical="center"/>
    </xf>
    <xf numFmtId="0" fontId="14" fillId="0" borderId="3" xfId="0" applyFont="1" applyBorder="1">
      <alignment vertical="center"/>
    </xf>
    <xf numFmtId="38" fontId="14" fillId="0" borderId="3" xfId="1" applyFont="1" applyFill="1" applyBorder="1">
      <alignment vertical="center"/>
    </xf>
    <xf numFmtId="38" fontId="14" fillId="0" borderId="1" xfId="1" applyFont="1" applyFill="1" applyBorder="1">
      <alignment vertical="center"/>
    </xf>
    <xf numFmtId="38" fontId="7" fillId="0" borderId="22" xfId="1" applyFont="1" applyBorder="1">
      <alignment vertical="center"/>
    </xf>
    <xf numFmtId="38" fontId="14" fillId="0" borderId="39" xfId="1" applyFont="1" applyBorder="1">
      <alignment vertical="center"/>
    </xf>
    <xf numFmtId="38" fontId="14" fillId="0" borderId="45" xfId="1" applyFont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38" fontId="7" fillId="0" borderId="46" xfId="1" applyFont="1" applyBorder="1" applyAlignment="1">
      <alignment horizontal="left" vertical="center"/>
    </xf>
    <xf numFmtId="38" fontId="14" fillId="0" borderId="32" xfId="1" applyFont="1" applyBorder="1">
      <alignment vertical="center"/>
    </xf>
    <xf numFmtId="38" fontId="14" fillId="0" borderId="33" xfId="1" applyFont="1" applyBorder="1">
      <alignment vertical="center"/>
    </xf>
    <xf numFmtId="177" fontId="14" fillId="3" borderId="26" xfId="1" applyNumberFormat="1" applyFont="1" applyFill="1" applyBorder="1">
      <alignment vertical="center"/>
    </xf>
    <xf numFmtId="38" fontId="7" fillId="0" borderId="3" xfId="1" applyFont="1" applyBorder="1">
      <alignment vertical="center"/>
    </xf>
    <xf numFmtId="38" fontId="7" fillId="0" borderId="0" xfId="1" applyFont="1" applyAlignment="1">
      <alignment horizontal="center" vertical="center" wrapText="1"/>
    </xf>
    <xf numFmtId="0" fontId="14" fillId="0" borderId="47" xfId="0" applyFont="1" applyBorder="1">
      <alignment vertical="center"/>
    </xf>
    <xf numFmtId="178" fontId="14" fillId="0" borderId="3" xfId="1" applyNumberFormat="1" applyFont="1" applyBorder="1" applyAlignment="1">
      <alignment horizontal="right" vertical="center"/>
    </xf>
    <xf numFmtId="178" fontId="14" fillId="0" borderId="4" xfId="1" applyNumberFormat="1" applyFont="1" applyBorder="1" applyAlignment="1">
      <alignment horizontal="right" vertical="center"/>
    </xf>
    <xf numFmtId="178" fontId="14" fillId="0" borderId="26" xfId="1" applyNumberFormat="1" applyFont="1" applyFill="1" applyBorder="1" applyAlignment="1">
      <alignment horizontal="right" vertical="center"/>
    </xf>
    <xf numFmtId="38" fontId="14" fillId="0" borderId="2" xfId="1" applyFont="1" applyFill="1" applyBorder="1">
      <alignment vertical="center"/>
    </xf>
    <xf numFmtId="38" fontId="7" fillId="0" borderId="46" xfId="1" applyFont="1" applyBorder="1">
      <alignment vertical="center"/>
    </xf>
    <xf numFmtId="38" fontId="7" fillId="0" borderId="47" xfId="1" applyFont="1" applyBorder="1">
      <alignment vertical="center"/>
    </xf>
    <xf numFmtId="38" fontId="14" fillId="0" borderId="47" xfId="1" applyFont="1" applyFill="1" applyBorder="1">
      <alignment vertical="center"/>
    </xf>
    <xf numFmtId="38" fontId="14" fillId="0" borderId="32" xfId="1" applyFont="1" applyFill="1" applyBorder="1">
      <alignment vertical="center"/>
    </xf>
    <xf numFmtId="38" fontId="14" fillId="6" borderId="33" xfId="1" applyFont="1" applyFill="1" applyBorder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14" fillId="3" borderId="33" xfId="0" applyFont="1" applyFill="1" applyBorder="1">
      <alignment vertical="center"/>
    </xf>
    <xf numFmtId="0" fontId="7" fillId="0" borderId="49" xfId="0" applyFont="1" applyBorder="1">
      <alignment vertical="center"/>
    </xf>
    <xf numFmtId="0" fontId="14" fillId="0" borderId="50" xfId="0" applyFont="1" applyBorder="1">
      <alignment vertical="center"/>
    </xf>
    <xf numFmtId="0" fontId="7" fillId="0" borderId="51" xfId="0" applyFont="1" applyBorder="1" applyAlignment="1">
      <alignment horizontal="center" vertical="center"/>
    </xf>
    <xf numFmtId="0" fontId="14" fillId="0" borderId="52" xfId="0" applyFont="1" applyBorder="1">
      <alignment vertical="center"/>
    </xf>
    <xf numFmtId="0" fontId="14" fillId="3" borderId="50" xfId="0" applyFont="1" applyFill="1" applyBorder="1">
      <alignment vertical="center"/>
    </xf>
    <xf numFmtId="0" fontId="7" fillId="0" borderId="41" xfId="0" applyFont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54" xfId="0" applyFont="1" applyBorder="1">
      <alignment vertical="center"/>
    </xf>
    <xf numFmtId="0" fontId="7" fillId="0" borderId="55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>
      <alignment vertical="center"/>
    </xf>
    <xf numFmtId="0" fontId="7" fillId="0" borderId="20" xfId="0" applyFont="1" applyBorder="1" applyAlignment="1">
      <alignment horizontal="left" vertical="center"/>
    </xf>
    <xf numFmtId="0" fontId="7" fillId="3" borderId="20" xfId="0" applyFont="1" applyFill="1" applyBorder="1">
      <alignment vertical="center"/>
    </xf>
    <xf numFmtId="0" fontId="7" fillId="0" borderId="15" xfId="0" applyFont="1" applyBorder="1">
      <alignment vertical="center"/>
    </xf>
    <xf numFmtId="0" fontId="14" fillId="0" borderId="56" xfId="0" applyFont="1" applyBorder="1" applyAlignment="1">
      <alignment vertical="center" wrapText="1"/>
    </xf>
    <xf numFmtId="0" fontId="14" fillId="3" borderId="32" xfId="0" applyFont="1" applyFill="1" applyBorder="1">
      <alignment vertical="center"/>
    </xf>
    <xf numFmtId="0" fontId="14" fillId="0" borderId="57" xfId="0" applyFont="1" applyBorder="1">
      <alignment vertical="center"/>
    </xf>
    <xf numFmtId="0" fontId="14" fillId="0" borderId="58" xfId="0" applyFont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176" fontId="14" fillId="0" borderId="1" xfId="1" applyNumberFormat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8" fontId="14" fillId="0" borderId="26" xfId="1" applyFont="1" applyBorder="1" applyAlignment="1">
      <alignment horizontal="right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176" fontId="14" fillId="0" borderId="57" xfId="1" applyNumberFormat="1" applyFont="1" applyBorder="1" applyAlignment="1">
      <alignment horizontal="right" vertical="center"/>
    </xf>
    <xf numFmtId="38" fontId="14" fillId="0" borderId="57" xfId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14" fillId="0" borderId="1" xfId="0" applyFont="1" applyBorder="1">
      <alignment vertical="center"/>
    </xf>
    <xf numFmtId="183" fontId="14" fillId="0" borderId="1" xfId="1" applyNumberFormat="1" applyFont="1" applyBorder="1" applyAlignment="1">
      <alignment horizontal="right" vertical="center"/>
    </xf>
    <xf numFmtId="183" fontId="14" fillId="0" borderId="26" xfId="1" applyNumberFormat="1" applyFont="1" applyBorder="1" applyAlignment="1">
      <alignment horizontal="right" vertical="center"/>
    </xf>
    <xf numFmtId="0" fontId="7" fillId="0" borderId="42" xfId="0" applyFont="1" applyBorder="1">
      <alignment vertical="center"/>
    </xf>
    <xf numFmtId="0" fontId="7" fillId="0" borderId="35" xfId="0" applyFont="1" applyBorder="1">
      <alignment vertical="center"/>
    </xf>
    <xf numFmtId="0" fontId="5" fillId="0" borderId="35" xfId="0" applyFont="1" applyBorder="1">
      <alignment vertical="center"/>
    </xf>
    <xf numFmtId="0" fontId="14" fillId="0" borderId="28" xfId="0" applyFont="1" applyBorder="1">
      <alignment vertical="center"/>
    </xf>
    <xf numFmtId="0" fontId="7" fillId="0" borderId="60" xfId="0" applyFont="1" applyBorder="1">
      <alignment vertical="center"/>
    </xf>
    <xf numFmtId="0" fontId="5" fillId="0" borderId="60" xfId="0" applyFont="1" applyBorder="1">
      <alignment vertical="center"/>
    </xf>
    <xf numFmtId="183" fontId="14" fillId="0" borderId="57" xfId="1" applyNumberFormat="1" applyFont="1" applyBorder="1" applyAlignment="1">
      <alignment horizontal="right" vertical="center"/>
    </xf>
    <xf numFmtId="183" fontId="14" fillId="0" borderId="33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" borderId="53" xfId="0" applyFont="1" applyFill="1" applyBorder="1" applyAlignment="1">
      <alignment horizontal="right" vertical="center"/>
    </xf>
    <xf numFmtId="0" fontId="8" fillId="3" borderId="61" xfId="0" applyFont="1" applyFill="1" applyBorder="1" applyAlignment="1">
      <alignment horizontal="right" vertical="center"/>
    </xf>
    <xf numFmtId="38" fontId="7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7" fillId="0" borderId="20" xfId="1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38" fontId="14" fillId="0" borderId="25" xfId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2" fontId="8" fillId="0" borderId="3" xfId="0" applyNumberFormat="1" applyFont="1" applyFill="1" applyBorder="1">
      <alignment vertical="center"/>
    </xf>
    <xf numFmtId="2" fontId="8" fillId="0" borderId="4" xfId="0" applyNumberFormat="1" applyFont="1" applyBorder="1">
      <alignment vertical="center"/>
    </xf>
    <xf numFmtId="2" fontId="8" fillId="0" borderId="1" xfId="0" applyNumberFormat="1" applyFont="1" applyBorder="1">
      <alignment vertical="center"/>
    </xf>
    <xf numFmtId="0" fontId="5" fillId="0" borderId="41" xfId="0" applyFont="1" applyBorder="1">
      <alignment vertical="center"/>
    </xf>
    <xf numFmtId="184" fontId="8" fillId="0" borderId="26" xfId="0" applyNumberFormat="1" applyFont="1" applyBorder="1" applyAlignment="1">
      <alignment horizontal="right" vertical="center"/>
    </xf>
    <xf numFmtId="38" fontId="19" fillId="0" borderId="25" xfId="1" applyFont="1" applyBorder="1" applyAlignment="1">
      <alignment horizontal="left" vertical="top"/>
    </xf>
    <xf numFmtId="38" fontId="20" fillId="0" borderId="4" xfId="1" applyFont="1" applyBorder="1" applyAlignment="1">
      <alignment horizontal="left" vertical="top"/>
    </xf>
    <xf numFmtId="38" fontId="19" fillId="0" borderId="25" xfId="1" applyFont="1" applyBorder="1" applyAlignment="1">
      <alignment horizontal="left" vertical="top" wrapText="1"/>
    </xf>
    <xf numFmtId="38" fontId="20" fillId="0" borderId="4" xfId="1" applyFont="1" applyBorder="1" applyAlignment="1">
      <alignment horizontal="left" vertical="top" wrapText="1"/>
    </xf>
    <xf numFmtId="0" fontId="7" fillId="0" borderId="46" xfId="0" applyFont="1" applyFill="1" applyBorder="1">
      <alignment vertical="center"/>
    </xf>
    <xf numFmtId="0" fontId="7" fillId="0" borderId="60" xfId="0" applyFont="1" applyFill="1" applyBorder="1">
      <alignment vertical="center"/>
    </xf>
    <xf numFmtId="0" fontId="5" fillId="0" borderId="32" xfId="0" applyFont="1" applyBorder="1">
      <alignment vertical="center"/>
    </xf>
    <xf numFmtId="2" fontId="8" fillId="3" borderId="47" xfId="0" applyNumberFormat="1" applyFont="1" applyFill="1" applyBorder="1">
      <alignment vertical="center"/>
    </xf>
    <xf numFmtId="2" fontId="8" fillId="3" borderId="55" xfId="0" applyNumberFormat="1" applyFont="1" applyFill="1" applyBorder="1">
      <alignment vertical="center"/>
    </xf>
    <xf numFmtId="2" fontId="8" fillId="3" borderId="32" xfId="0" applyNumberFormat="1" applyFont="1" applyFill="1" applyBorder="1">
      <alignment vertical="center"/>
    </xf>
    <xf numFmtId="2" fontId="8" fillId="3" borderId="57" xfId="0" applyNumberFormat="1" applyFont="1" applyFill="1" applyBorder="1">
      <alignment vertical="center"/>
    </xf>
    <xf numFmtId="0" fontId="5" fillId="0" borderId="55" xfId="0" applyFont="1" applyBorder="1">
      <alignment vertical="center"/>
    </xf>
    <xf numFmtId="2" fontId="8" fillId="3" borderId="37" xfId="0" applyNumberFormat="1" applyFont="1" applyFill="1" applyBorder="1">
      <alignment vertical="center"/>
    </xf>
    <xf numFmtId="184" fontId="8" fillId="3" borderId="33" xfId="0" applyNumberFormat="1" applyFont="1" applyFill="1" applyBorder="1" applyAlignment="1">
      <alignment horizontal="right" vertical="center"/>
    </xf>
    <xf numFmtId="38" fontId="14" fillId="3" borderId="25" xfId="1" applyFont="1" applyFill="1" applyBorder="1">
      <alignment vertical="center"/>
    </xf>
    <xf numFmtId="38" fontId="8" fillId="3" borderId="4" xfId="1" applyFont="1" applyFill="1" applyBorder="1">
      <alignment vertical="center"/>
    </xf>
    <xf numFmtId="0" fontId="5" fillId="0" borderId="2" xfId="0" applyFont="1" applyBorder="1">
      <alignment vertical="center"/>
    </xf>
    <xf numFmtId="178" fontId="14" fillId="0" borderId="4" xfId="0" applyNumberFormat="1" applyFont="1" applyBorder="1">
      <alignment vertical="center"/>
    </xf>
    <xf numFmtId="178" fontId="14" fillId="0" borderId="26" xfId="0" applyNumberFormat="1" applyFont="1" applyBorder="1">
      <alignment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57" xfId="0" applyFont="1" applyBorder="1">
      <alignment vertical="center"/>
    </xf>
    <xf numFmtId="0" fontId="8" fillId="0" borderId="54" xfId="0" applyFont="1" applyBorder="1">
      <alignment vertical="center"/>
    </xf>
    <xf numFmtId="0" fontId="7" fillId="0" borderId="48" xfId="0" applyFont="1" applyBorder="1">
      <alignment vertical="center"/>
    </xf>
    <xf numFmtId="0" fontId="8" fillId="0" borderId="33" xfId="0" applyFont="1" applyBorder="1">
      <alignment vertical="center"/>
    </xf>
    <xf numFmtId="0" fontId="5" fillId="0" borderId="48" xfId="0" applyFont="1" applyBorder="1">
      <alignment vertical="center"/>
    </xf>
    <xf numFmtId="178" fontId="14" fillId="0" borderId="32" xfId="0" applyNumberFormat="1" applyFont="1" applyBorder="1">
      <alignment vertical="center"/>
    </xf>
    <xf numFmtId="178" fontId="14" fillId="0" borderId="33" xfId="0" applyNumberFormat="1" applyFont="1" applyBorder="1">
      <alignment vertical="center"/>
    </xf>
    <xf numFmtId="38" fontId="5" fillId="0" borderId="4" xfId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1" fillId="0" borderId="0" xfId="0" applyFont="1" applyFill="1" applyAlignment="1">
      <alignment horizontal="right" vertical="center"/>
    </xf>
    <xf numFmtId="38" fontId="7" fillId="0" borderId="31" xfId="1" applyFont="1" applyBorder="1">
      <alignment vertical="center"/>
    </xf>
    <xf numFmtId="176" fontId="14" fillId="0" borderId="32" xfId="1" applyNumberFormat="1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>
      <alignment vertical="center"/>
    </xf>
    <xf numFmtId="38" fontId="7" fillId="0" borderId="0" xfId="1" applyFont="1" applyBorder="1">
      <alignment vertical="center"/>
    </xf>
    <xf numFmtId="38" fontId="14" fillId="0" borderId="0" xfId="1" applyFont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27" xfId="0" applyFont="1" applyFill="1" applyBorder="1">
      <alignment vertical="center"/>
    </xf>
    <xf numFmtId="0" fontId="3" fillId="0" borderId="2" xfId="0" applyFont="1" applyFill="1" applyBorder="1">
      <alignment vertical="center"/>
    </xf>
    <xf numFmtId="38" fontId="3" fillId="0" borderId="26" xfId="1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39" xfId="0" applyFont="1" applyFill="1" applyBorder="1">
      <alignment vertical="center"/>
    </xf>
    <xf numFmtId="38" fontId="3" fillId="0" borderId="39" xfId="1" applyFont="1" applyFill="1" applyBorder="1">
      <alignment vertical="center"/>
    </xf>
    <xf numFmtId="38" fontId="3" fillId="0" borderId="45" xfId="1" applyFont="1" applyFill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3" fillId="5" borderId="8" xfId="0" applyFont="1" applyFill="1" applyBorder="1">
      <alignment vertical="center"/>
    </xf>
    <xf numFmtId="0" fontId="3" fillId="5" borderId="43" xfId="0" applyFont="1" applyFill="1" applyBorder="1">
      <alignment vertical="center"/>
    </xf>
    <xf numFmtId="0" fontId="21" fillId="5" borderId="43" xfId="0" applyFont="1" applyFill="1" applyBorder="1" applyAlignment="1">
      <alignment horizontal="right" vertical="center"/>
    </xf>
    <xf numFmtId="0" fontId="3" fillId="5" borderId="9" xfId="0" applyFont="1" applyFill="1" applyBorder="1">
      <alignment vertical="center"/>
    </xf>
    <xf numFmtId="0" fontId="7" fillId="0" borderId="33" xfId="0" applyFont="1" applyBorder="1">
      <alignment vertical="center"/>
    </xf>
    <xf numFmtId="0" fontId="3" fillId="5" borderId="12" xfId="0" applyFont="1" applyFill="1" applyBorder="1">
      <alignment vertical="center"/>
    </xf>
    <xf numFmtId="0" fontId="3" fillId="5" borderId="48" xfId="0" applyFont="1" applyFill="1" applyBorder="1">
      <alignment vertical="center"/>
    </xf>
    <xf numFmtId="0" fontId="21" fillId="5" borderId="48" xfId="0" applyFont="1" applyFill="1" applyBorder="1" applyAlignment="1">
      <alignment horizontal="right" vertical="center"/>
    </xf>
    <xf numFmtId="0" fontId="3" fillId="5" borderId="13" xfId="0" applyFont="1" applyFill="1" applyBorder="1">
      <alignment vertical="center"/>
    </xf>
    <xf numFmtId="0" fontId="22" fillId="0" borderId="0" xfId="0" applyFont="1" applyFill="1" applyAlignment="1">
      <alignment horizontal="left" vertical="center"/>
    </xf>
    <xf numFmtId="0" fontId="7" fillId="0" borderId="19" xfId="0" applyFont="1" applyBorder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4" fillId="3" borderId="4" xfId="0" applyFont="1" applyFill="1" applyBorder="1">
      <alignment vertical="center"/>
    </xf>
    <xf numFmtId="38" fontId="8" fillId="6" borderId="26" xfId="1" applyFont="1" applyFill="1" applyBorder="1">
      <alignment vertical="center"/>
    </xf>
    <xf numFmtId="0" fontId="22" fillId="0" borderId="25" xfId="0" applyFont="1" applyFill="1" applyBorder="1">
      <alignment vertical="center"/>
    </xf>
    <xf numFmtId="38" fontId="23" fillId="0" borderId="4" xfId="1" applyFont="1" applyFill="1" applyBorder="1">
      <alignment vertical="center"/>
    </xf>
    <xf numFmtId="3" fontId="23" fillId="0" borderId="4" xfId="0" applyNumberFormat="1" applyFont="1" applyFill="1" applyBorder="1">
      <alignment vertical="center"/>
    </xf>
    <xf numFmtId="0" fontId="23" fillId="0" borderId="26" xfId="0" applyFont="1" applyFill="1" applyBorder="1">
      <alignment vertical="center"/>
    </xf>
    <xf numFmtId="3" fontId="8" fillId="3" borderId="32" xfId="0" applyNumberFormat="1" applyFont="1" applyFill="1" applyBorder="1">
      <alignment vertical="center"/>
    </xf>
    <xf numFmtId="0" fontId="8" fillId="0" borderId="32" xfId="0" applyFont="1" applyBorder="1">
      <alignment vertical="center"/>
    </xf>
    <xf numFmtId="38" fontId="8" fillId="6" borderId="33" xfId="1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>
      <alignment vertical="center"/>
    </xf>
    <xf numFmtId="0" fontId="22" fillId="0" borderId="31" xfId="0" applyFont="1" applyFill="1" applyBorder="1">
      <alignment vertical="center"/>
    </xf>
    <xf numFmtId="40" fontId="23" fillId="0" borderId="32" xfId="1" applyNumberFormat="1" applyFont="1" applyFill="1" applyBorder="1">
      <alignment vertical="center"/>
    </xf>
    <xf numFmtId="40" fontId="23" fillId="3" borderId="32" xfId="1" applyNumberFormat="1" applyFont="1" applyFill="1" applyBorder="1">
      <alignment vertical="center"/>
    </xf>
    <xf numFmtId="0" fontId="23" fillId="0" borderId="33" xfId="0" applyFont="1" applyFill="1" applyBorder="1">
      <alignment vertical="center"/>
    </xf>
    <xf numFmtId="0" fontId="23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7" fillId="0" borderId="16" xfId="0" applyFont="1" applyBorder="1">
      <alignment vertical="center"/>
    </xf>
    <xf numFmtId="38" fontId="14" fillId="0" borderId="4" xfId="1" applyFont="1" applyBorder="1" applyAlignment="1">
      <alignment horizontal="right" vertical="center"/>
    </xf>
    <xf numFmtId="176" fontId="14" fillId="0" borderId="32" xfId="1" applyNumberFormat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62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7" fillId="0" borderId="6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2" fontId="5" fillId="0" borderId="0" xfId="0" applyNumberFormat="1" applyFont="1" applyBorder="1">
      <alignment vertical="center"/>
    </xf>
    <xf numFmtId="0" fontId="7" fillId="0" borderId="4" xfId="0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26" xfId="1" applyFont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5" fillId="6" borderId="47" xfId="0" applyFont="1" applyFill="1" applyBorder="1">
      <alignment vertical="center"/>
    </xf>
    <xf numFmtId="38" fontId="7" fillId="6" borderId="32" xfId="1" applyFont="1" applyFill="1" applyBorder="1">
      <alignment vertical="center"/>
    </xf>
    <xf numFmtId="38" fontId="7" fillId="6" borderId="33" xfId="1" applyFont="1" applyFill="1" applyBorder="1">
      <alignment vertical="center"/>
    </xf>
    <xf numFmtId="0" fontId="5" fillId="6" borderId="32" xfId="0" applyFont="1" applyFill="1" applyBorder="1">
      <alignment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abSelected="1" workbookViewId="0">
      <selection activeCell="I1" sqref="I1"/>
    </sheetView>
  </sheetViews>
  <sheetFormatPr defaultColWidth="6.5" defaultRowHeight="15" x14ac:dyDescent="0.15"/>
  <cols>
    <col min="1" max="1" width="2.5" style="4" customWidth="1"/>
    <col min="2" max="14" width="7.625" style="4" customWidth="1"/>
    <col min="15" max="15" width="2.625" style="4" customWidth="1"/>
    <col min="16" max="32" width="7.625" style="4" customWidth="1"/>
    <col min="33" max="16384" width="6.5" style="4"/>
  </cols>
  <sheetData>
    <row r="1" spans="1:27" ht="18.75" customHeight="1" x14ac:dyDescent="0.15">
      <c r="A1" s="3" t="s">
        <v>5</v>
      </c>
      <c r="Z1" s="5" t="s">
        <v>6</v>
      </c>
      <c r="AA1" s="6"/>
    </row>
    <row r="2" spans="1:27" ht="18.75" customHeight="1" x14ac:dyDescent="0.15">
      <c r="Z2" s="7"/>
      <c r="AA2" s="8"/>
    </row>
    <row r="3" spans="1:27" ht="18.75" customHeight="1" thickBot="1" x14ac:dyDescent="0.2">
      <c r="A3" s="4" t="s">
        <v>7</v>
      </c>
      <c r="O3" s="4" t="s">
        <v>8</v>
      </c>
      <c r="Z3" s="9"/>
      <c r="AA3" s="10"/>
    </row>
    <row r="4" spans="1:27" ht="18.75" customHeight="1" x14ac:dyDescent="0.15">
      <c r="B4" s="11"/>
      <c r="C4" s="12"/>
      <c r="D4" s="13" t="s">
        <v>9</v>
      </c>
      <c r="E4" s="14"/>
      <c r="F4" s="15" t="s">
        <v>10</v>
      </c>
      <c r="G4" s="16"/>
      <c r="H4" s="17" t="s">
        <v>11</v>
      </c>
      <c r="I4" s="18" t="s">
        <v>12</v>
      </c>
      <c r="J4" s="19" t="s">
        <v>13</v>
      </c>
      <c r="P4" s="20"/>
      <c r="Q4" s="21" t="s">
        <v>14</v>
      </c>
      <c r="R4" s="21" t="s">
        <v>15</v>
      </c>
      <c r="S4" s="22" t="s">
        <v>11</v>
      </c>
      <c r="X4" s="4" t="s">
        <v>16</v>
      </c>
      <c r="Y4" s="19"/>
      <c r="Z4" s="19"/>
      <c r="AA4" s="19"/>
    </row>
    <row r="5" spans="1:27" ht="18.75" customHeight="1" x14ac:dyDescent="0.15">
      <c r="B5" s="23"/>
      <c r="C5" s="24"/>
      <c r="D5" s="25" t="s">
        <v>17</v>
      </c>
      <c r="E5" s="26" t="s">
        <v>18</v>
      </c>
      <c r="F5" s="25" t="s">
        <v>17</v>
      </c>
      <c r="G5" s="27" t="s">
        <v>18</v>
      </c>
      <c r="H5" s="28"/>
      <c r="I5" s="29" t="s">
        <v>19</v>
      </c>
      <c r="J5" s="19" t="s">
        <v>20</v>
      </c>
      <c r="P5" s="30" t="s">
        <v>21</v>
      </c>
      <c r="Q5" s="31">
        <v>144842</v>
      </c>
      <c r="R5" s="31">
        <v>107540</v>
      </c>
      <c r="S5" s="32" t="s">
        <v>22</v>
      </c>
      <c r="T5" s="19" t="s">
        <v>23</v>
      </c>
      <c r="U5" s="33"/>
      <c r="V5" s="33"/>
      <c r="X5" s="34" t="s">
        <v>24</v>
      </c>
      <c r="Y5" s="35"/>
      <c r="Z5" s="35"/>
      <c r="AA5" s="36"/>
    </row>
    <row r="6" spans="1:27" ht="18.75" customHeight="1" x14ac:dyDescent="0.15">
      <c r="B6" s="37" t="s">
        <v>25</v>
      </c>
      <c r="C6" s="38"/>
      <c r="D6" s="39">
        <v>55812</v>
      </c>
      <c r="E6" s="31"/>
      <c r="F6" s="39">
        <v>50419</v>
      </c>
      <c r="G6" s="31"/>
      <c r="H6" s="40" t="s">
        <v>26</v>
      </c>
      <c r="I6" s="41" t="s">
        <v>27</v>
      </c>
      <c r="J6" s="19" t="s">
        <v>28</v>
      </c>
      <c r="P6" s="30" t="s">
        <v>29</v>
      </c>
      <c r="Q6" s="31">
        <v>51369</v>
      </c>
      <c r="R6" s="31">
        <v>35636</v>
      </c>
      <c r="S6" s="32" t="s">
        <v>30</v>
      </c>
      <c r="T6" s="19" t="s">
        <v>31</v>
      </c>
      <c r="U6" s="33"/>
      <c r="V6" s="33"/>
      <c r="X6" s="42" t="s">
        <v>32</v>
      </c>
      <c r="Y6" s="43"/>
      <c r="Z6" s="43"/>
      <c r="AA6" s="44"/>
    </row>
    <row r="7" spans="1:27" ht="18.75" customHeight="1" x14ac:dyDescent="0.15">
      <c r="B7" s="45" t="s">
        <v>33</v>
      </c>
      <c r="C7" s="38"/>
      <c r="D7" s="46">
        <v>10146</v>
      </c>
      <c r="E7" s="47">
        <f>+D7/55328*100</f>
        <v>18.337912087912088</v>
      </c>
      <c r="F7" s="46">
        <v>6203</v>
      </c>
      <c r="G7" s="47">
        <f>+F7/50419*100</f>
        <v>12.30290168388901</v>
      </c>
      <c r="H7" s="48" t="s">
        <v>34</v>
      </c>
      <c r="I7" s="49">
        <f>+F7-D7</f>
        <v>-3943</v>
      </c>
      <c r="J7" s="19" t="s">
        <v>35</v>
      </c>
      <c r="P7" s="30" t="s">
        <v>36</v>
      </c>
      <c r="Q7" s="31">
        <v>197422</v>
      </c>
      <c r="R7" s="31">
        <v>178452</v>
      </c>
      <c r="S7" s="32" t="s">
        <v>37</v>
      </c>
      <c r="T7" s="50" t="s">
        <v>38</v>
      </c>
      <c r="U7" s="33" t="s">
        <v>39</v>
      </c>
      <c r="V7" s="33" t="s">
        <v>39</v>
      </c>
      <c r="X7" s="42" t="s">
        <v>40</v>
      </c>
      <c r="Y7" s="43"/>
      <c r="Z7" s="43"/>
      <c r="AA7" s="44"/>
    </row>
    <row r="8" spans="1:27" ht="18.75" customHeight="1" thickBot="1" x14ac:dyDescent="0.2">
      <c r="B8" s="45" t="s">
        <v>41</v>
      </c>
      <c r="C8" s="38"/>
      <c r="D8" s="39">
        <v>33969</v>
      </c>
      <c r="E8" s="51">
        <f>+D8/55328*100</f>
        <v>61.395676691729328</v>
      </c>
      <c r="F8" s="39">
        <v>27201</v>
      </c>
      <c r="G8" s="51">
        <f>+F8/50419*100</f>
        <v>53.94989983934628</v>
      </c>
      <c r="H8" s="48" t="s">
        <v>42</v>
      </c>
      <c r="I8" s="52">
        <f>+F8-D8</f>
        <v>-6768</v>
      </c>
      <c r="J8" s="19" t="s">
        <v>43</v>
      </c>
      <c r="P8" s="53" t="s">
        <v>44</v>
      </c>
      <c r="Q8" s="54">
        <v>112691</v>
      </c>
      <c r="R8" s="54">
        <v>88653</v>
      </c>
      <c r="S8" s="55" t="s">
        <v>45</v>
      </c>
      <c r="U8" s="33"/>
      <c r="V8" s="33"/>
      <c r="X8" s="56" t="s">
        <v>46</v>
      </c>
      <c r="Y8" s="57"/>
      <c r="Z8" s="57"/>
      <c r="AA8" s="58"/>
    </row>
    <row r="9" spans="1:27" ht="18.75" customHeight="1" thickBot="1" x14ac:dyDescent="0.2">
      <c r="B9" s="59" t="s">
        <v>47</v>
      </c>
      <c r="C9" s="60"/>
      <c r="D9" s="54">
        <v>11213</v>
      </c>
      <c r="E9" s="61">
        <f>+D9/55328*100</f>
        <v>20.266411220358588</v>
      </c>
      <c r="F9" s="54">
        <v>17015</v>
      </c>
      <c r="G9" s="61">
        <f>+F9/50419*100</f>
        <v>33.747198476764709</v>
      </c>
      <c r="H9" s="62">
        <f>+F9/D9*100</f>
        <v>151.7435119950058</v>
      </c>
      <c r="I9" s="63">
        <f>+F9-D9</f>
        <v>5802</v>
      </c>
      <c r="J9" s="19" t="s">
        <v>48</v>
      </c>
      <c r="P9" s="64"/>
      <c r="Q9" s="65"/>
      <c r="R9" s="65"/>
      <c r="S9" s="66"/>
      <c r="U9" s="33"/>
      <c r="V9" s="33"/>
    </row>
    <row r="10" spans="1:27" ht="18.75" customHeight="1" x14ac:dyDescent="0.15">
      <c r="B10" s="19" t="s">
        <v>49</v>
      </c>
      <c r="O10" s="4" t="s">
        <v>50</v>
      </c>
      <c r="P10" s="64"/>
      <c r="Q10" s="65"/>
      <c r="R10" s="65"/>
      <c r="S10" s="66"/>
      <c r="U10" s="33"/>
      <c r="V10" s="33"/>
    </row>
    <row r="11" spans="1:27" ht="18.75" customHeight="1" x14ac:dyDescent="0.15">
      <c r="E11" s="67" t="s">
        <v>51</v>
      </c>
      <c r="H11" s="67"/>
      <c r="P11" s="68"/>
      <c r="Q11" s="69" t="s">
        <v>52</v>
      </c>
      <c r="R11" s="69" t="s">
        <v>53</v>
      </c>
      <c r="S11" s="70" t="s">
        <v>54</v>
      </c>
      <c r="T11" s="70" t="s">
        <v>55</v>
      </c>
      <c r="U11" s="70" t="s">
        <v>56</v>
      </c>
      <c r="V11" s="70" t="s">
        <v>57</v>
      </c>
      <c r="W11" s="71"/>
      <c r="X11" s="72" t="s">
        <v>58</v>
      </c>
      <c r="Y11" s="73"/>
      <c r="Z11" s="73"/>
      <c r="AA11" s="74"/>
    </row>
    <row r="12" spans="1:27" ht="18.75" customHeight="1" thickBot="1" x14ac:dyDescent="0.2">
      <c r="A12" s="4" t="s">
        <v>59</v>
      </c>
      <c r="H12" s="67"/>
      <c r="P12" s="68"/>
      <c r="Q12" s="75"/>
      <c r="R12" s="75"/>
      <c r="S12" s="76"/>
      <c r="T12" s="76"/>
      <c r="U12" s="76"/>
      <c r="V12" s="76"/>
      <c r="W12" s="77"/>
      <c r="X12" s="78" t="s">
        <v>60</v>
      </c>
      <c r="Y12" s="79" t="s">
        <v>61</v>
      </c>
      <c r="Z12" s="79" t="s">
        <v>62</v>
      </c>
      <c r="AA12" s="79" t="s">
        <v>1</v>
      </c>
    </row>
    <row r="13" spans="1:27" ht="18.75" customHeight="1" x14ac:dyDescent="0.15">
      <c r="B13" s="80"/>
      <c r="C13" s="81"/>
      <c r="D13" s="82" t="s">
        <v>63</v>
      </c>
      <c r="E13" s="82" t="s">
        <v>64</v>
      </c>
      <c r="F13" s="83" t="s">
        <v>65</v>
      </c>
      <c r="H13" s="67"/>
      <c r="P13" s="84" t="s">
        <v>66</v>
      </c>
      <c r="Q13" s="46">
        <v>55568</v>
      </c>
      <c r="R13" s="46">
        <v>57350</v>
      </c>
      <c r="S13" s="85">
        <v>3.2000000000000001E-2</v>
      </c>
      <c r="T13" s="86">
        <v>0.88</v>
      </c>
      <c r="U13" s="87">
        <v>0.13700000000000001</v>
      </c>
      <c r="V13" s="88" t="s">
        <v>67</v>
      </c>
      <c r="W13" s="89"/>
      <c r="X13" s="90">
        <v>355.1176983435048</v>
      </c>
      <c r="Y13" s="90">
        <v>353.58326068003487</v>
      </c>
      <c r="Z13" s="91">
        <v>80.627724498692231</v>
      </c>
      <c r="AA13" s="91">
        <v>52.850915431560594</v>
      </c>
    </row>
    <row r="14" spans="1:27" ht="18.75" customHeight="1" x14ac:dyDescent="0.15">
      <c r="B14" s="92" t="s">
        <v>68</v>
      </c>
      <c r="C14" s="93"/>
      <c r="D14" s="94">
        <v>4583</v>
      </c>
      <c r="E14" s="95" t="s">
        <v>69</v>
      </c>
      <c r="F14" s="96">
        <v>444</v>
      </c>
      <c r="G14" s="19" t="s">
        <v>70</v>
      </c>
      <c r="P14" s="84" t="s">
        <v>71</v>
      </c>
      <c r="Q14" s="39">
        <v>118371</v>
      </c>
      <c r="R14" s="39">
        <v>116106</v>
      </c>
      <c r="S14" s="97" t="s">
        <v>72</v>
      </c>
      <c r="T14" s="98">
        <v>0.82</v>
      </c>
      <c r="U14" s="99" t="s">
        <v>73</v>
      </c>
      <c r="V14" s="100" t="s">
        <v>74</v>
      </c>
      <c r="W14" s="89"/>
      <c r="X14" s="101">
        <v>355.39937643188119</v>
      </c>
      <c r="Y14" s="101">
        <v>338.05315832084477</v>
      </c>
      <c r="Z14" s="101">
        <v>76.585189395896862</v>
      </c>
      <c r="AA14" s="101">
        <v>56.956574164987167</v>
      </c>
    </row>
    <row r="15" spans="1:27" ht="18.75" customHeight="1" x14ac:dyDescent="0.15">
      <c r="B15" s="102" t="s">
        <v>75</v>
      </c>
      <c r="C15" s="103"/>
      <c r="D15" s="94">
        <v>414</v>
      </c>
      <c r="E15" s="104">
        <v>1.5169999999999999</v>
      </c>
      <c r="F15" s="96">
        <f>+D15*(E15-1)</f>
        <v>214.03799999999995</v>
      </c>
      <c r="G15" s="19" t="s">
        <v>76</v>
      </c>
      <c r="K15" s="105"/>
      <c r="L15" s="105"/>
      <c r="M15" s="105"/>
      <c r="P15" s="84" t="s">
        <v>77</v>
      </c>
      <c r="Q15" s="39">
        <v>114001</v>
      </c>
      <c r="R15" s="39">
        <v>111969</v>
      </c>
      <c r="S15" s="48" t="s">
        <v>78</v>
      </c>
      <c r="T15" s="106">
        <v>0.85</v>
      </c>
      <c r="U15" s="107">
        <v>2.7E-2</v>
      </c>
      <c r="V15" s="108" t="s">
        <v>79</v>
      </c>
      <c r="W15" s="109"/>
      <c r="X15" s="91">
        <v>325.35791156480809</v>
      </c>
      <c r="Y15" s="91">
        <v>324.14328966053102</v>
      </c>
      <c r="Z15" s="90">
        <v>58.158954710678849</v>
      </c>
      <c r="AA15" s="90">
        <v>63.231787369718404</v>
      </c>
    </row>
    <row r="16" spans="1:27" ht="18.75" customHeight="1" x14ac:dyDescent="0.15">
      <c r="B16" s="92" t="s">
        <v>80</v>
      </c>
      <c r="C16" s="93"/>
      <c r="D16" s="94">
        <v>1502</v>
      </c>
      <c r="E16" s="104">
        <v>1.5169999999999999</v>
      </c>
      <c r="F16" s="96">
        <f>+D16*(E16-1)</f>
        <v>776.53399999999988</v>
      </c>
      <c r="G16" s="19" t="s">
        <v>81</v>
      </c>
      <c r="K16" s="105"/>
      <c r="L16" s="105"/>
      <c r="M16" s="105"/>
    </row>
    <row r="17" spans="1:29" ht="18.75" customHeight="1" thickBot="1" x14ac:dyDescent="0.2">
      <c r="B17" s="102" t="s">
        <v>4</v>
      </c>
      <c r="C17" s="103"/>
      <c r="D17" s="94"/>
      <c r="E17" s="104"/>
      <c r="F17" s="96">
        <f>SUM(F14:F16)</f>
        <v>1434.5719999999999</v>
      </c>
      <c r="G17" s="19" t="s">
        <v>82</v>
      </c>
      <c r="K17" s="105"/>
      <c r="L17" s="105"/>
      <c r="M17" s="105"/>
      <c r="O17" s="4" t="s">
        <v>83</v>
      </c>
      <c r="P17" s="19"/>
      <c r="AA17" s="110" t="s">
        <v>84</v>
      </c>
    </row>
    <row r="18" spans="1:29" ht="18.75" customHeight="1" x14ac:dyDescent="0.15">
      <c r="B18" s="111"/>
      <c r="C18" s="112"/>
      <c r="D18" s="94"/>
      <c r="E18" s="104"/>
      <c r="F18" s="113"/>
      <c r="G18" s="19" t="s">
        <v>85</v>
      </c>
      <c r="K18" s="114"/>
      <c r="L18" s="114"/>
      <c r="M18" s="114"/>
      <c r="P18" s="115" t="s">
        <v>86</v>
      </c>
      <c r="Q18" s="116"/>
      <c r="R18" s="117" t="s">
        <v>87</v>
      </c>
      <c r="S18" s="118" t="s">
        <v>88</v>
      </c>
      <c r="T18" s="117" t="s">
        <v>89</v>
      </c>
      <c r="U18" s="117" t="s">
        <v>90</v>
      </c>
      <c r="V18" s="119" t="s">
        <v>91</v>
      </c>
      <c r="W18" s="117" t="s">
        <v>92</v>
      </c>
      <c r="X18" s="120" t="s">
        <v>93</v>
      </c>
      <c r="Y18" s="117" t="s">
        <v>94</v>
      </c>
      <c r="Z18" s="117" t="s">
        <v>95</v>
      </c>
      <c r="AA18" s="121" t="s">
        <v>96</v>
      </c>
    </row>
    <row r="19" spans="1:29" ht="18.75" customHeight="1" x14ac:dyDescent="0.15">
      <c r="B19" s="111" t="s">
        <v>97</v>
      </c>
      <c r="C19" s="112"/>
      <c r="D19" s="122">
        <v>144.4</v>
      </c>
      <c r="E19" s="123">
        <v>5.2</v>
      </c>
      <c r="F19" s="96">
        <f>+D19*(E19-1)</f>
        <v>606.48</v>
      </c>
      <c r="G19" s="19" t="s">
        <v>98</v>
      </c>
      <c r="K19" s="124"/>
      <c r="L19" s="105"/>
      <c r="M19" s="105"/>
      <c r="P19" s="125" t="s">
        <v>99</v>
      </c>
      <c r="Q19" s="126"/>
      <c r="R19" s="127">
        <v>9429</v>
      </c>
      <c r="S19" s="128">
        <v>2924</v>
      </c>
      <c r="T19" s="127">
        <v>6182</v>
      </c>
      <c r="U19" s="127">
        <v>9781</v>
      </c>
      <c r="V19" s="127">
        <v>8510</v>
      </c>
      <c r="W19" s="127">
        <v>2958</v>
      </c>
      <c r="X19" s="127">
        <v>3733</v>
      </c>
      <c r="Y19" s="127">
        <v>17786</v>
      </c>
      <c r="Z19" s="127">
        <v>9317</v>
      </c>
      <c r="AA19" s="129">
        <v>2631</v>
      </c>
    </row>
    <row r="20" spans="1:29" ht="18.75" customHeight="1" thickBot="1" x14ac:dyDescent="0.2">
      <c r="B20" s="130" t="s">
        <v>100</v>
      </c>
      <c r="C20" s="131"/>
      <c r="D20" s="132"/>
      <c r="E20" s="133"/>
      <c r="F20" s="134">
        <f>+F17+F19</f>
        <v>2041.0519999999999</v>
      </c>
      <c r="G20" s="19"/>
      <c r="K20" s="124"/>
      <c r="L20" s="135"/>
      <c r="M20" s="135"/>
      <c r="P20" s="37" t="s">
        <v>101</v>
      </c>
      <c r="Q20" s="38"/>
      <c r="R20" s="127">
        <v>84994</v>
      </c>
      <c r="S20" s="128">
        <v>23757</v>
      </c>
      <c r="T20" s="127">
        <v>47573</v>
      </c>
      <c r="U20" s="127">
        <v>73225</v>
      </c>
      <c r="V20" s="127">
        <v>61999</v>
      </c>
      <c r="W20" s="127">
        <v>20953</v>
      </c>
      <c r="X20" s="127">
        <v>25740</v>
      </c>
      <c r="Y20" s="39">
        <v>116298</v>
      </c>
      <c r="Z20" s="127">
        <v>59080</v>
      </c>
      <c r="AA20" s="129">
        <v>14170</v>
      </c>
    </row>
    <row r="21" spans="1:29" ht="18.75" customHeight="1" thickBot="1" x14ac:dyDescent="0.2">
      <c r="A21" s="124"/>
      <c r="B21" s="136" t="s">
        <v>102</v>
      </c>
      <c r="C21" s="137"/>
      <c r="D21" s="137"/>
      <c r="E21" s="137"/>
      <c r="F21" s="137"/>
      <c r="G21" s="137"/>
      <c r="H21" s="137"/>
      <c r="I21" s="137"/>
      <c r="J21" s="138"/>
      <c r="K21" s="137"/>
      <c r="L21" s="137"/>
      <c r="M21" s="139"/>
      <c r="P21" s="140" t="s">
        <v>103</v>
      </c>
      <c r="Q21" s="141"/>
      <c r="R21" s="142">
        <f t="shared" ref="R21:AA21" si="0">+R19/R20*100</f>
        <v>11.093724262889145</v>
      </c>
      <c r="S21" s="143">
        <f t="shared" si="0"/>
        <v>12.307951340657491</v>
      </c>
      <c r="T21" s="142">
        <f t="shared" si="0"/>
        <v>12.994765938662686</v>
      </c>
      <c r="U21" s="142">
        <f t="shared" si="0"/>
        <v>13.357459883919425</v>
      </c>
      <c r="V21" s="142">
        <f t="shared" si="0"/>
        <v>13.726027839158697</v>
      </c>
      <c r="W21" s="142">
        <f t="shared" si="0"/>
        <v>14.11731017038133</v>
      </c>
      <c r="X21" s="142">
        <f t="shared" si="0"/>
        <v>14.502719502719502</v>
      </c>
      <c r="Y21" s="142">
        <f t="shared" si="0"/>
        <v>15.293470223047686</v>
      </c>
      <c r="Z21" s="142">
        <f t="shared" si="0"/>
        <v>15.770142180094787</v>
      </c>
      <c r="AA21" s="144">
        <f t="shared" si="0"/>
        <v>18.567395906845448</v>
      </c>
    </row>
    <row r="22" spans="1:29" ht="18.75" customHeight="1" x14ac:dyDescent="0.15">
      <c r="A22" s="124"/>
      <c r="B22" s="145" t="s">
        <v>104</v>
      </c>
      <c r="C22" s="146"/>
      <c r="D22" s="146"/>
      <c r="E22" s="146"/>
      <c r="F22" s="146"/>
      <c r="G22" s="146"/>
      <c r="H22" s="146"/>
      <c r="I22" s="146"/>
      <c r="J22" s="147"/>
      <c r="K22" s="147"/>
      <c r="L22" s="146"/>
      <c r="M22" s="148"/>
      <c r="P22" s="64" t="s">
        <v>105</v>
      </c>
      <c r="Q22" s="149"/>
      <c r="AA22" s="150" t="s">
        <v>0</v>
      </c>
    </row>
    <row r="23" spans="1:29" ht="18.75" customHeight="1" x14ac:dyDescent="0.15">
      <c r="A23" s="124"/>
      <c r="B23" s="145" t="s">
        <v>106</v>
      </c>
      <c r="C23" s="146"/>
      <c r="D23" s="146"/>
      <c r="E23" s="146"/>
      <c r="F23" s="146"/>
      <c r="G23" s="146"/>
      <c r="H23" s="146"/>
      <c r="I23" s="146"/>
      <c r="J23" s="147"/>
      <c r="K23" s="147"/>
      <c r="L23" s="146"/>
      <c r="M23" s="148"/>
      <c r="P23" s="64"/>
      <c r="Q23" s="149"/>
      <c r="AA23" s="150"/>
    </row>
    <row r="24" spans="1:29" ht="18.75" customHeight="1" thickBot="1" x14ac:dyDescent="0.2">
      <c r="A24" s="124"/>
      <c r="B24" s="151" t="s">
        <v>107</v>
      </c>
      <c r="C24" s="152"/>
      <c r="D24" s="152"/>
      <c r="E24" s="152"/>
      <c r="F24" s="152"/>
      <c r="G24" s="152"/>
      <c r="H24" s="152"/>
      <c r="I24" s="152"/>
      <c r="J24" s="153"/>
      <c r="K24" s="153"/>
      <c r="L24" s="152"/>
      <c r="M24" s="154"/>
      <c r="O24" s="4" t="s">
        <v>108</v>
      </c>
      <c r="P24" s="19"/>
    </row>
    <row r="25" spans="1:29" ht="18.75" customHeight="1" x14ac:dyDescent="0.15">
      <c r="J25" s="124"/>
      <c r="K25" s="124"/>
      <c r="M25" s="124"/>
      <c r="P25" s="115" t="s">
        <v>0</v>
      </c>
      <c r="Q25" s="155"/>
      <c r="R25" s="156" t="s">
        <v>109</v>
      </c>
      <c r="S25" s="82" t="s">
        <v>110</v>
      </c>
      <c r="T25" s="157" t="s">
        <v>111</v>
      </c>
      <c r="U25" s="158" t="s">
        <v>112</v>
      </c>
      <c r="V25" s="82" t="s">
        <v>113</v>
      </c>
      <c r="W25" s="82" t="s">
        <v>114</v>
      </c>
      <c r="X25" s="82" t="s">
        <v>115</v>
      </c>
      <c r="Y25" s="82" t="s">
        <v>116</v>
      </c>
      <c r="Z25" s="82" t="s">
        <v>117</v>
      </c>
      <c r="AA25" s="83" t="s">
        <v>118</v>
      </c>
    </row>
    <row r="26" spans="1:29" ht="18.75" customHeight="1" thickBot="1" x14ac:dyDescent="0.2">
      <c r="A26" s="4" t="s">
        <v>119</v>
      </c>
      <c r="B26" s="159"/>
      <c r="P26" s="160" t="s">
        <v>120</v>
      </c>
      <c r="Q26" s="161"/>
      <c r="R26" s="162">
        <v>59.7</v>
      </c>
      <c r="S26" s="163">
        <v>53.6</v>
      </c>
      <c r="T26" s="163">
        <v>53.4</v>
      </c>
      <c r="U26" s="163">
        <v>49.5</v>
      </c>
      <c r="V26" s="163">
        <v>48.8</v>
      </c>
      <c r="W26" s="163">
        <v>41.7</v>
      </c>
      <c r="X26" s="163">
        <v>41.5</v>
      </c>
      <c r="Y26" s="163">
        <v>40.6</v>
      </c>
      <c r="Z26" s="163">
        <v>39.9</v>
      </c>
      <c r="AA26" s="164">
        <v>34.200000000000003</v>
      </c>
    </row>
    <row r="27" spans="1:29" ht="18.75" customHeight="1" x14ac:dyDescent="0.15">
      <c r="B27" s="11"/>
      <c r="C27" s="119"/>
      <c r="D27" s="165"/>
      <c r="E27" s="21" t="s">
        <v>121</v>
      </c>
      <c r="F27" s="21" t="s">
        <v>122</v>
      </c>
      <c r="G27" s="21" t="s">
        <v>123</v>
      </c>
      <c r="H27" s="22" t="s">
        <v>124</v>
      </c>
      <c r="I27" s="19" t="s">
        <v>125</v>
      </c>
      <c r="P27" s="19" t="s">
        <v>126</v>
      </c>
    </row>
    <row r="28" spans="1:29" ht="18.75" customHeight="1" x14ac:dyDescent="0.15">
      <c r="B28" s="37" t="s">
        <v>127</v>
      </c>
      <c r="C28" s="166"/>
      <c r="D28" s="38"/>
      <c r="E28" s="39">
        <v>16701</v>
      </c>
      <c r="F28" s="39">
        <v>18229</v>
      </c>
      <c r="G28" s="39">
        <v>20278</v>
      </c>
      <c r="H28" s="167">
        <v>21049</v>
      </c>
      <c r="I28" s="19" t="s">
        <v>128</v>
      </c>
      <c r="P28" s="64"/>
      <c r="Q28" s="64"/>
      <c r="R28" s="168"/>
      <c r="S28" s="149"/>
      <c r="T28" s="149"/>
      <c r="U28" s="149"/>
      <c r="V28" s="149"/>
      <c r="W28" s="149"/>
      <c r="X28" s="149"/>
      <c r="Y28" s="149"/>
      <c r="Z28" s="149"/>
      <c r="AA28" s="66" t="s">
        <v>129</v>
      </c>
    </row>
    <row r="29" spans="1:29" ht="18.75" customHeight="1" thickBot="1" x14ac:dyDescent="0.2">
      <c r="B29" s="37" t="s">
        <v>130</v>
      </c>
      <c r="C29" s="166"/>
      <c r="D29" s="38"/>
      <c r="E29" s="169">
        <v>245.6</v>
      </c>
      <c r="F29" s="169">
        <v>216.8</v>
      </c>
      <c r="G29" s="169">
        <v>162.30000000000001</v>
      </c>
      <c r="H29" s="170">
        <v>144.4</v>
      </c>
      <c r="I29" s="19" t="s">
        <v>131</v>
      </c>
      <c r="O29" s="4" t="s">
        <v>132</v>
      </c>
      <c r="T29" s="19" t="s">
        <v>133</v>
      </c>
      <c r="AB29" s="105"/>
      <c r="AC29" s="105"/>
    </row>
    <row r="30" spans="1:29" ht="18.75" customHeight="1" x14ac:dyDescent="0.15">
      <c r="B30" s="37" t="s">
        <v>134</v>
      </c>
      <c r="C30" s="171"/>
      <c r="D30" s="38"/>
      <c r="E30" s="172">
        <f>+E29/E28*100</f>
        <v>1.4705706245135022</v>
      </c>
      <c r="F30" s="172">
        <f>+F29/F28*100</f>
        <v>1.1893137308683965</v>
      </c>
      <c r="G30" s="172">
        <f>+G29/G28*100</f>
        <v>0.80037479041325577</v>
      </c>
      <c r="H30" s="173">
        <f>+H29/H28*100</f>
        <v>0.68601833816333324</v>
      </c>
      <c r="I30" s="19" t="s">
        <v>135</v>
      </c>
      <c r="P30" s="174" t="s">
        <v>136</v>
      </c>
      <c r="Q30" s="21" t="s">
        <v>123</v>
      </c>
      <c r="R30" s="175" t="s">
        <v>124</v>
      </c>
      <c r="S30" s="176" t="s">
        <v>137</v>
      </c>
      <c r="T30" s="19" t="s">
        <v>138</v>
      </c>
    </row>
    <row r="31" spans="1:29" ht="18.75" customHeight="1" thickBot="1" x14ac:dyDescent="0.2">
      <c r="B31" s="160" t="s">
        <v>139</v>
      </c>
      <c r="C31" s="177"/>
      <c r="D31" s="141"/>
      <c r="E31" s="178">
        <v>1.3</v>
      </c>
      <c r="F31" s="178">
        <v>1.1499999999999999</v>
      </c>
      <c r="G31" s="178">
        <v>1</v>
      </c>
      <c r="H31" s="179">
        <v>1</v>
      </c>
      <c r="I31" s="19" t="s">
        <v>140</v>
      </c>
      <c r="P31" s="180">
        <v>2278</v>
      </c>
      <c r="Q31" s="181">
        <v>2366</v>
      </c>
      <c r="R31" s="181">
        <v>2385</v>
      </c>
      <c r="S31" s="182">
        <f>+R31-P31</f>
        <v>107</v>
      </c>
      <c r="T31" s="19" t="s">
        <v>141</v>
      </c>
    </row>
    <row r="32" spans="1:29" ht="18.75" customHeight="1" x14ac:dyDescent="0.15">
      <c r="B32" s="19" t="s">
        <v>142</v>
      </c>
      <c r="P32" s="183" t="s">
        <v>143</v>
      </c>
      <c r="Q32" s="33"/>
      <c r="R32" s="33"/>
      <c r="S32" s="33"/>
    </row>
    <row r="33" spans="1:28" ht="18.75" customHeight="1" thickBot="1" x14ac:dyDescent="0.2">
      <c r="B33" s="19"/>
      <c r="O33" s="4" t="s">
        <v>144</v>
      </c>
      <c r="P33" s="19"/>
      <c r="V33" s="4" t="s">
        <v>145</v>
      </c>
      <c r="X33" s="184"/>
      <c r="Y33" s="105"/>
      <c r="Z33" s="105"/>
      <c r="AA33" s="105"/>
    </row>
    <row r="34" spans="1:28" ht="18.75" customHeight="1" thickBot="1" x14ac:dyDescent="0.2">
      <c r="A34" s="4" t="s">
        <v>146</v>
      </c>
      <c r="O34" s="185"/>
      <c r="P34" s="186"/>
      <c r="Q34" s="187"/>
      <c r="R34" s="188" t="s">
        <v>136</v>
      </c>
      <c r="S34" s="175" t="s">
        <v>124</v>
      </c>
      <c r="T34" s="176" t="s">
        <v>137</v>
      </c>
      <c r="V34" s="189"/>
      <c r="W34" s="190" t="s">
        <v>147</v>
      </c>
      <c r="X34" s="190" t="s">
        <v>148</v>
      </c>
      <c r="Y34" s="190" t="s">
        <v>149</v>
      </c>
      <c r="Z34" s="190" t="s">
        <v>150</v>
      </c>
      <c r="AA34" s="191" t="s">
        <v>151</v>
      </c>
      <c r="AB34" s="192" t="s">
        <v>129</v>
      </c>
    </row>
    <row r="35" spans="1:28" ht="18.75" customHeight="1" x14ac:dyDescent="0.15">
      <c r="B35" s="193"/>
      <c r="C35" s="194"/>
      <c r="D35" s="195" t="s">
        <v>121</v>
      </c>
      <c r="E35" s="196" t="s">
        <v>136</v>
      </c>
      <c r="F35" s="196" t="s">
        <v>122</v>
      </c>
      <c r="G35" s="196" t="s">
        <v>152</v>
      </c>
      <c r="H35" s="196" t="s">
        <v>153</v>
      </c>
      <c r="I35" s="196" t="s">
        <v>123</v>
      </c>
      <c r="J35" s="196" t="s">
        <v>124</v>
      </c>
      <c r="K35" s="196" t="s">
        <v>154</v>
      </c>
      <c r="L35" s="21"/>
      <c r="M35" s="22" t="s">
        <v>155</v>
      </c>
      <c r="P35" s="197" t="s">
        <v>1</v>
      </c>
      <c r="Q35" s="198"/>
      <c r="R35" s="199">
        <v>2986</v>
      </c>
      <c r="S35" s="200">
        <v>3146</v>
      </c>
      <c r="T35" s="201">
        <f>+S35-R35</f>
        <v>160</v>
      </c>
      <c r="V35" s="45" t="s">
        <v>156</v>
      </c>
      <c r="W35" s="127">
        <v>11</v>
      </c>
      <c r="X35" s="127">
        <v>15</v>
      </c>
      <c r="Y35" s="127">
        <v>10</v>
      </c>
      <c r="Z35" s="127">
        <v>14</v>
      </c>
      <c r="AA35" s="129">
        <v>12</v>
      </c>
    </row>
    <row r="36" spans="1:28" ht="18.75" customHeight="1" x14ac:dyDescent="0.15">
      <c r="B36" s="37" t="s">
        <v>157</v>
      </c>
      <c r="C36" s="38"/>
      <c r="D36" s="202">
        <v>517</v>
      </c>
      <c r="E36" s="106">
        <v>531</v>
      </c>
      <c r="F36" s="106">
        <v>498</v>
      </c>
      <c r="G36" s="106">
        <v>518</v>
      </c>
      <c r="H36" s="106">
        <v>489</v>
      </c>
      <c r="I36" s="106">
        <v>571</v>
      </c>
      <c r="J36" s="106">
        <v>501</v>
      </c>
      <c r="K36" s="106">
        <v>536</v>
      </c>
      <c r="L36" s="106" t="s">
        <v>129</v>
      </c>
      <c r="M36" s="129">
        <f>SUM(D36:L36)/8</f>
        <v>520.125</v>
      </c>
      <c r="P36" s="37" t="s">
        <v>158</v>
      </c>
      <c r="Q36" s="171"/>
      <c r="R36" s="203">
        <v>2734</v>
      </c>
      <c r="S36" s="204">
        <v>3014</v>
      </c>
      <c r="T36" s="113">
        <v>280</v>
      </c>
      <c r="V36" s="205" t="s">
        <v>159</v>
      </c>
      <c r="W36" s="206">
        <v>18</v>
      </c>
      <c r="X36" s="206">
        <v>11</v>
      </c>
      <c r="Y36" s="206">
        <v>20</v>
      </c>
      <c r="Z36" s="206">
        <v>14</v>
      </c>
      <c r="AA36" s="207">
        <v>12</v>
      </c>
    </row>
    <row r="37" spans="1:28" ht="18.75" customHeight="1" thickBot="1" x14ac:dyDescent="0.2">
      <c r="B37" s="125" t="s">
        <v>160</v>
      </c>
      <c r="C37" s="126"/>
      <c r="D37" s="202">
        <v>602</v>
      </c>
      <c r="E37" s="106">
        <v>612</v>
      </c>
      <c r="F37" s="106">
        <v>580</v>
      </c>
      <c r="G37" s="106">
        <v>627</v>
      </c>
      <c r="H37" s="106">
        <v>599</v>
      </c>
      <c r="I37" s="106">
        <v>586</v>
      </c>
      <c r="J37" s="106">
        <v>640</v>
      </c>
      <c r="K37" s="106">
        <v>678</v>
      </c>
      <c r="L37" s="106"/>
      <c r="M37" s="129">
        <f>SUM(D37:L37)/8</f>
        <v>615.5</v>
      </c>
      <c r="P37" s="23"/>
      <c r="Q37" s="24"/>
      <c r="R37" s="208"/>
      <c r="S37" s="209"/>
      <c r="T37" s="210"/>
      <c r="V37" s="211" t="s">
        <v>161</v>
      </c>
      <c r="W37" s="212">
        <v>6</v>
      </c>
      <c r="X37" s="212">
        <v>3</v>
      </c>
      <c r="Y37" s="212">
        <v>2</v>
      </c>
      <c r="Z37" s="212">
        <v>5</v>
      </c>
      <c r="AA37" s="213">
        <v>4</v>
      </c>
    </row>
    <row r="38" spans="1:28" ht="18.75" customHeight="1" x14ac:dyDescent="0.15">
      <c r="B38" s="37" t="s">
        <v>162</v>
      </c>
      <c r="C38" s="38"/>
      <c r="D38" s="202"/>
      <c r="E38" s="106"/>
      <c r="F38" s="106"/>
      <c r="G38" s="106"/>
      <c r="H38" s="106"/>
      <c r="I38" s="106"/>
      <c r="J38" s="106"/>
      <c r="K38" s="106"/>
      <c r="L38" s="106"/>
      <c r="M38" s="214">
        <f>+M36-M37</f>
        <v>-95.375</v>
      </c>
      <c r="P38" s="45" t="s">
        <v>2</v>
      </c>
      <c r="Q38" s="215"/>
      <c r="R38" s="203">
        <v>2020</v>
      </c>
      <c r="S38" s="204">
        <v>3028</v>
      </c>
      <c r="T38" s="113">
        <f>+S38-R38</f>
        <v>1008</v>
      </c>
      <c r="U38" s="19"/>
      <c r="V38" s="216"/>
      <c r="W38" s="216"/>
      <c r="X38" s="184"/>
      <c r="Y38" s="216"/>
      <c r="Z38" s="216"/>
      <c r="AA38" s="216"/>
    </row>
    <row r="39" spans="1:28" ht="18.75" customHeight="1" thickBot="1" x14ac:dyDescent="0.2">
      <c r="B39" s="160" t="s">
        <v>163</v>
      </c>
      <c r="C39" s="60"/>
      <c r="D39" s="217">
        <v>140</v>
      </c>
      <c r="E39" s="163">
        <v>157</v>
      </c>
      <c r="F39" s="163">
        <v>58</v>
      </c>
      <c r="G39" s="163">
        <v>178</v>
      </c>
      <c r="H39" s="163">
        <v>31</v>
      </c>
      <c r="I39" s="163">
        <v>503</v>
      </c>
      <c r="J39" s="163">
        <v>78</v>
      </c>
      <c r="K39" s="163">
        <v>378</v>
      </c>
      <c r="L39" s="163"/>
      <c r="M39" s="213">
        <f>SUM(D39:L39)/8</f>
        <v>190.375</v>
      </c>
      <c r="P39" s="45" t="s">
        <v>164</v>
      </c>
      <c r="Q39" s="215"/>
      <c r="R39" s="218">
        <v>521</v>
      </c>
      <c r="S39" s="219">
        <v>363</v>
      </c>
      <c r="T39" s="220">
        <f>+S39-R39</f>
        <v>-158</v>
      </c>
      <c r="U39" s="19" t="s">
        <v>165</v>
      </c>
      <c r="V39" s="19"/>
      <c r="W39" s="19"/>
      <c r="X39" s="19"/>
      <c r="Y39" s="19"/>
      <c r="Z39" s="19"/>
      <c r="AA39" s="19"/>
    </row>
    <row r="40" spans="1:28" ht="18.75" customHeight="1" x14ac:dyDescent="0.15">
      <c r="B40" s="19" t="s">
        <v>166</v>
      </c>
      <c r="P40" s="45" t="s">
        <v>3</v>
      </c>
      <c r="Q40" s="215"/>
      <c r="R40" s="221">
        <v>364</v>
      </c>
      <c r="S40" s="221">
        <v>1059</v>
      </c>
      <c r="T40" s="220">
        <f>+S40-R40</f>
        <v>695</v>
      </c>
      <c r="U40" s="19" t="s">
        <v>167</v>
      </c>
      <c r="V40" s="19"/>
      <c r="W40" s="19"/>
      <c r="X40" s="19"/>
      <c r="Y40" s="19"/>
      <c r="Z40" s="19"/>
      <c r="AA40" s="19"/>
    </row>
    <row r="41" spans="1:28" ht="18.75" customHeight="1" thickBot="1" x14ac:dyDescent="0.2">
      <c r="B41" s="19" t="s">
        <v>168</v>
      </c>
      <c r="P41" s="222" t="s">
        <v>169</v>
      </c>
      <c r="Q41" s="223"/>
      <c r="R41" s="224">
        <f>SUM(R38:R40)</f>
        <v>2905</v>
      </c>
      <c r="S41" s="225">
        <f>SUM(S38:S40)</f>
        <v>4450</v>
      </c>
      <c r="T41" s="226">
        <f>SUM(T38:T40)</f>
        <v>1545</v>
      </c>
      <c r="U41" s="19" t="s">
        <v>170</v>
      </c>
      <c r="V41" s="19"/>
      <c r="W41" s="19"/>
      <c r="X41" s="19"/>
      <c r="Y41" s="19"/>
      <c r="Z41" s="19"/>
      <c r="AA41" s="19"/>
    </row>
    <row r="42" spans="1:28" ht="18.75" customHeight="1" x14ac:dyDescent="0.15">
      <c r="B42" s="19" t="s">
        <v>171</v>
      </c>
      <c r="U42" s="19"/>
      <c r="V42" s="19"/>
      <c r="W42" s="19"/>
      <c r="X42" s="19"/>
      <c r="Y42" s="19"/>
      <c r="Z42" s="19"/>
    </row>
    <row r="43" spans="1:28" ht="18.75" customHeight="1" x14ac:dyDescent="0.15">
      <c r="V43" s="19"/>
      <c r="W43" s="19"/>
    </row>
    <row r="44" spans="1:28" ht="18.75" customHeight="1" x14ac:dyDescent="0.15">
      <c r="M44" s="150" t="s">
        <v>84</v>
      </c>
    </row>
    <row r="45" spans="1:28" ht="18.75" customHeight="1" x14ac:dyDescent="0.15"/>
    <row r="46" spans="1:28" ht="18.75" customHeight="1" x14ac:dyDescent="0.15"/>
    <row r="47" spans="1:28" ht="18.75" customHeight="1" x14ac:dyDescent="0.15"/>
    <row r="48" spans="1:28" ht="18.75" customHeight="1" x14ac:dyDescent="0.15">
      <c r="B48" s="19"/>
      <c r="C48" s="19"/>
      <c r="D48" s="19"/>
      <c r="E48" s="19"/>
      <c r="F48" s="50"/>
      <c r="G48" s="50"/>
      <c r="H48" s="50"/>
      <c r="I48" s="50"/>
    </row>
    <row r="50" spans="2:2" ht="18.75" customHeight="1" x14ac:dyDescent="0.15"/>
    <row r="51" spans="2:2" ht="18.75" customHeight="1" x14ac:dyDescent="0.15"/>
    <row r="52" spans="2:2" ht="18.75" customHeight="1" x14ac:dyDescent="0.15"/>
    <row r="53" spans="2:2" ht="18.75" customHeight="1" x14ac:dyDescent="0.15">
      <c r="B53" s="19"/>
    </row>
    <row r="54" spans="2:2" ht="18.75" customHeight="1" x14ac:dyDescent="0.15"/>
    <row r="55" spans="2:2" ht="18.75" customHeight="1" x14ac:dyDescent="0.15"/>
    <row r="57" spans="2:2" ht="18.75" customHeight="1" x14ac:dyDescent="0.15"/>
    <row r="61" spans="2:2" ht="18.75" customHeight="1" x14ac:dyDescent="0.15">
      <c r="B61" s="19"/>
    </row>
    <row r="65" spans="2:12" ht="18.75" customHeight="1" x14ac:dyDescent="0.15"/>
    <row r="66" spans="2:12" ht="18.75" customHeight="1" x14ac:dyDescent="0.15"/>
    <row r="67" spans="2:12" ht="18.75" customHeight="1" x14ac:dyDescent="0.15">
      <c r="B67" s="64"/>
      <c r="C67" s="168"/>
      <c r="D67" s="149"/>
      <c r="E67" s="149"/>
      <c r="F67" s="149"/>
      <c r="G67" s="149"/>
      <c r="H67" s="149"/>
      <c r="I67" s="149"/>
      <c r="J67" s="149"/>
      <c r="K67" s="149"/>
      <c r="L67" s="66"/>
    </row>
    <row r="68" spans="2:12" ht="18.75" customHeight="1" x14ac:dyDescent="0.15"/>
    <row r="69" spans="2:12" ht="18.75" customHeight="1" x14ac:dyDescent="0.15"/>
    <row r="70" spans="2:12" ht="18.75" customHeight="1" x14ac:dyDescent="0.15"/>
    <row r="71" spans="2:12" ht="18.75" customHeight="1" x14ac:dyDescent="0.15"/>
    <row r="72" spans="2:12" ht="18.75" customHeight="1" x14ac:dyDescent="0.15"/>
    <row r="73" spans="2:12" ht="18.75" customHeight="1" x14ac:dyDescent="0.15"/>
    <row r="74" spans="2:12" ht="18.75" customHeight="1" x14ac:dyDescent="0.15"/>
    <row r="75" spans="2:12" ht="18.75" customHeight="1" x14ac:dyDescent="0.15"/>
    <row r="76" spans="2:12" ht="18.75" customHeight="1" x14ac:dyDescent="0.15"/>
    <row r="77" spans="2:12" ht="18.75" customHeight="1" x14ac:dyDescent="0.15"/>
    <row r="78" spans="2:12" ht="18.75" customHeight="1" x14ac:dyDescent="0.15"/>
  </sheetData>
  <mergeCells count="10">
    <mergeCell ref="Z1:AA3"/>
    <mergeCell ref="D4:E4"/>
    <mergeCell ref="F4:G4"/>
    <mergeCell ref="Q11:Q12"/>
    <mergeCell ref="R11:R12"/>
    <mergeCell ref="S11:S12"/>
    <mergeCell ref="T11:T12"/>
    <mergeCell ref="U11:U12"/>
    <mergeCell ref="V11:V12"/>
    <mergeCell ref="X11:AA11"/>
  </mergeCells>
  <phoneticPr fontId="1"/>
  <pageMargins left="0.7" right="0.7" top="0.75" bottom="0.75" header="0.3" footer="0.3"/>
  <pageSetup paperSize="9" scale="9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workbookViewId="0">
      <selection activeCell="J12" sqref="J12"/>
    </sheetView>
  </sheetViews>
  <sheetFormatPr defaultRowHeight="15" x14ac:dyDescent="0.15"/>
  <cols>
    <col min="1" max="1" width="2.625" style="4" customWidth="1"/>
    <col min="2" max="2" width="7.375" style="19" customWidth="1"/>
    <col min="3" max="14" width="7.375" style="4" customWidth="1"/>
    <col min="15" max="15" width="2.625" style="4" customWidth="1"/>
    <col min="16" max="28" width="7.375" style="4" customWidth="1"/>
    <col min="29" max="29" width="6.625" style="4" customWidth="1"/>
    <col min="30" max="16384" width="9" style="4"/>
  </cols>
  <sheetData>
    <row r="1" spans="1:27" ht="19.5" customHeight="1" thickBot="1" x14ac:dyDescent="0.2">
      <c r="A1" s="4" t="s">
        <v>172</v>
      </c>
      <c r="G1" s="19"/>
      <c r="O1" s="4" t="s">
        <v>173</v>
      </c>
      <c r="P1" s="19"/>
      <c r="Z1" s="5" t="s">
        <v>174</v>
      </c>
      <c r="AA1" s="6"/>
    </row>
    <row r="2" spans="1:27" ht="19.5" customHeight="1" thickBot="1" x14ac:dyDescent="0.2">
      <c r="B2" s="80"/>
      <c r="C2" s="116"/>
      <c r="D2" s="21" t="s">
        <v>175</v>
      </c>
      <c r="E2" s="21" t="s">
        <v>176</v>
      </c>
      <c r="F2" s="22" t="s">
        <v>177</v>
      </c>
      <c r="H2" s="4" t="s">
        <v>178</v>
      </c>
      <c r="P2" s="80" t="s">
        <v>0</v>
      </c>
      <c r="Q2" s="81"/>
      <c r="R2" s="158" t="s">
        <v>179</v>
      </c>
      <c r="S2" s="227" t="s">
        <v>180</v>
      </c>
      <c r="T2" s="227" t="s">
        <v>181</v>
      </c>
      <c r="U2" s="228" t="s">
        <v>182</v>
      </c>
      <c r="V2" s="229" t="s">
        <v>183</v>
      </c>
      <c r="W2" s="19" t="s">
        <v>184</v>
      </c>
      <c r="Z2" s="7"/>
      <c r="AA2" s="8"/>
    </row>
    <row r="3" spans="1:27" ht="19.5" customHeight="1" thickBot="1" x14ac:dyDescent="0.2">
      <c r="B3" s="140" t="s">
        <v>185</v>
      </c>
      <c r="C3" s="141"/>
      <c r="D3" s="163">
        <v>100.2</v>
      </c>
      <c r="E3" s="163">
        <v>100.3</v>
      </c>
      <c r="F3" s="230">
        <v>99.8</v>
      </c>
      <c r="H3" s="231" t="s">
        <v>186</v>
      </c>
      <c r="I3" s="232">
        <v>98.5</v>
      </c>
      <c r="J3" s="233" t="s">
        <v>187</v>
      </c>
      <c r="K3" s="234">
        <v>99.1</v>
      </c>
      <c r="L3" s="233" t="s">
        <v>77</v>
      </c>
      <c r="M3" s="235">
        <v>96.7</v>
      </c>
      <c r="P3" s="37" t="s">
        <v>188</v>
      </c>
      <c r="Q3" s="166"/>
      <c r="R3" s="169">
        <v>5.2</v>
      </c>
      <c r="S3" s="127">
        <f>+R3*5</f>
        <v>26</v>
      </c>
      <c r="T3" s="106">
        <f>+R3*25</f>
        <v>130</v>
      </c>
      <c r="U3" s="236"/>
      <c r="V3" s="237" t="s">
        <v>189</v>
      </c>
      <c r="W3" s="19" t="s">
        <v>190</v>
      </c>
      <c r="Z3" s="9"/>
      <c r="AA3" s="10"/>
    </row>
    <row r="4" spans="1:27" ht="19.5" customHeight="1" thickBot="1" x14ac:dyDescent="0.2">
      <c r="N4" s="238" t="s">
        <v>0</v>
      </c>
      <c r="P4" s="140" t="s">
        <v>191</v>
      </c>
      <c r="Q4" s="141"/>
      <c r="R4" s="239">
        <v>26.2</v>
      </c>
      <c r="S4" s="212">
        <f>+R4*5</f>
        <v>131</v>
      </c>
      <c r="T4" s="163">
        <f>+R4*25</f>
        <v>655</v>
      </c>
      <c r="U4" s="240"/>
      <c r="V4" s="241" t="s">
        <v>192</v>
      </c>
      <c r="W4" s="19" t="s">
        <v>193</v>
      </c>
    </row>
    <row r="5" spans="1:27" ht="19.5" customHeight="1" thickBot="1" x14ac:dyDescent="0.2">
      <c r="A5" s="4" t="s">
        <v>194</v>
      </c>
      <c r="B5" s="4"/>
      <c r="K5" s="110" t="s">
        <v>0</v>
      </c>
      <c r="P5" s="19"/>
    </row>
    <row r="6" spans="1:27" ht="19.5" customHeight="1" thickBot="1" x14ac:dyDescent="0.2">
      <c r="B6" s="242" t="s">
        <v>195</v>
      </c>
      <c r="C6" s="243" t="s">
        <v>196</v>
      </c>
      <c r="D6" s="243" t="s">
        <v>197</v>
      </c>
      <c r="E6" s="243" t="s">
        <v>198</v>
      </c>
      <c r="F6" s="243" t="s">
        <v>199</v>
      </c>
      <c r="G6" s="244" t="s">
        <v>113</v>
      </c>
      <c r="H6" s="243" t="s">
        <v>92</v>
      </c>
      <c r="I6" s="245" t="s">
        <v>200</v>
      </c>
      <c r="J6" s="243" t="s">
        <v>201</v>
      </c>
      <c r="K6" s="243" t="s">
        <v>95</v>
      </c>
      <c r="L6" s="246" t="s">
        <v>96</v>
      </c>
      <c r="M6" s="247" t="s">
        <v>202</v>
      </c>
      <c r="O6" s="4" t="s">
        <v>203</v>
      </c>
      <c r="R6" s="19"/>
      <c r="U6" s="19" t="s">
        <v>204</v>
      </c>
    </row>
    <row r="7" spans="1:27" ht="19.5" customHeight="1" thickBot="1" x14ac:dyDescent="0.2">
      <c r="B7" s="53" t="s">
        <v>205</v>
      </c>
      <c r="C7" s="163">
        <v>101.3</v>
      </c>
      <c r="D7" s="163">
        <v>100.5</v>
      </c>
      <c r="E7" s="163">
        <v>100.5</v>
      </c>
      <c r="F7" s="163">
        <v>100.5</v>
      </c>
      <c r="G7" s="163">
        <v>100.1</v>
      </c>
      <c r="H7" s="163">
        <v>99.9</v>
      </c>
      <c r="I7" s="248">
        <v>99.8</v>
      </c>
      <c r="J7" s="163">
        <v>99.6</v>
      </c>
      <c r="K7" s="163">
        <v>99.4</v>
      </c>
      <c r="L7" s="249">
        <v>97.7</v>
      </c>
      <c r="M7" s="250">
        <v>99.6</v>
      </c>
      <c r="P7" s="80" t="s">
        <v>0</v>
      </c>
      <c r="Q7" s="116"/>
      <c r="R7" s="82" t="s">
        <v>179</v>
      </c>
      <c r="S7" s="227" t="s">
        <v>180</v>
      </c>
      <c r="T7" s="251" t="s">
        <v>181</v>
      </c>
      <c r="U7" s="19" t="s">
        <v>206</v>
      </c>
    </row>
    <row r="8" spans="1:27" ht="19.5" customHeight="1" x14ac:dyDescent="0.15">
      <c r="B8" s="64"/>
      <c r="C8" s="168"/>
      <c r="D8" s="149"/>
      <c r="E8" s="149"/>
      <c r="F8" s="149"/>
      <c r="G8" s="149"/>
      <c r="H8" s="149"/>
      <c r="I8" s="149"/>
      <c r="J8" s="149"/>
      <c r="K8" s="149"/>
      <c r="P8" s="37" t="s">
        <v>207</v>
      </c>
      <c r="Q8" s="38"/>
      <c r="R8" s="252">
        <v>6.4</v>
      </c>
      <c r="S8" s="253">
        <f>+R8*5</f>
        <v>32</v>
      </c>
      <c r="T8" s="254">
        <f>+R8*25</f>
        <v>160</v>
      </c>
      <c r="U8" s="19" t="s">
        <v>208</v>
      </c>
    </row>
    <row r="9" spans="1:27" ht="19.5" customHeight="1" thickBot="1" x14ac:dyDescent="0.2">
      <c r="A9" s="255" t="s">
        <v>209</v>
      </c>
      <c r="B9" s="4"/>
      <c r="I9" s="256" t="s">
        <v>0</v>
      </c>
      <c r="P9" s="140" t="s">
        <v>210</v>
      </c>
      <c r="Q9" s="141"/>
      <c r="R9" s="257">
        <v>19.2</v>
      </c>
      <c r="S9" s="258">
        <f>+R9*5</f>
        <v>96</v>
      </c>
      <c r="T9" s="182">
        <f>+R9*25</f>
        <v>480</v>
      </c>
      <c r="U9" s="19" t="s">
        <v>211</v>
      </c>
    </row>
    <row r="10" spans="1:27" ht="19.5" customHeight="1" x14ac:dyDescent="0.15">
      <c r="B10" s="115" t="s">
        <v>212</v>
      </c>
      <c r="C10" s="259"/>
      <c r="D10" s="260"/>
      <c r="E10" s="261" t="s">
        <v>213</v>
      </c>
      <c r="F10" s="82" t="s">
        <v>214</v>
      </c>
      <c r="G10" s="262" t="s">
        <v>180</v>
      </c>
      <c r="H10" s="263" t="s">
        <v>181</v>
      </c>
      <c r="I10" s="183" t="s">
        <v>215</v>
      </c>
      <c r="P10" s="64"/>
      <c r="Q10" s="149"/>
      <c r="R10" s="264"/>
      <c r="S10" s="265"/>
      <c r="T10" s="265"/>
    </row>
    <row r="11" spans="1:27" ht="19.5" customHeight="1" thickBot="1" x14ac:dyDescent="0.2">
      <c r="B11" s="37" t="s">
        <v>216</v>
      </c>
      <c r="C11" s="166"/>
      <c r="D11" s="38"/>
      <c r="E11" s="266">
        <v>99.6</v>
      </c>
      <c r="F11" s="267">
        <f>+(99.8-E11)/100*2150</f>
        <v>4.3000000000000611</v>
      </c>
      <c r="G11" s="267">
        <f>+F11*5</f>
        <v>21.500000000000306</v>
      </c>
      <c r="H11" s="268">
        <f>+F11*25</f>
        <v>107.50000000000153</v>
      </c>
      <c r="I11" s="19" t="s">
        <v>217</v>
      </c>
      <c r="N11" s="150" t="s">
        <v>0</v>
      </c>
      <c r="O11" s="4" t="s">
        <v>218</v>
      </c>
    </row>
    <row r="12" spans="1:27" ht="19.5" customHeight="1" x14ac:dyDescent="0.15">
      <c r="B12" s="269" t="s">
        <v>219</v>
      </c>
      <c r="C12" s="270"/>
      <c r="D12" s="271"/>
      <c r="E12" s="272">
        <v>99.1</v>
      </c>
      <c r="F12" s="267">
        <f>+(99.8-E12)/100*2150</f>
        <v>15.050000000000061</v>
      </c>
      <c r="G12" s="267">
        <f>+F12*5</f>
        <v>75.250000000000313</v>
      </c>
      <c r="H12" s="268">
        <f>+F12*25</f>
        <v>376.25000000000153</v>
      </c>
      <c r="I12" s="19" t="s">
        <v>220</v>
      </c>
      <c r="P12" s="11" t="s">
        <v>221</v>
      </c>
      <c r="Q12" s="119"/>
      <c r="R12" s="82" t="s">
        <v>179</v>
      </c>
      <c r="S12" s="227" t="s">
        <v>180</v>
      </c>
      <c r="T12" s="227" t="s">
        <v>181</v>
      </c>
      <c r="U12" s="228" t="s">
        <v>182</v>
      </c>
      <c r="V12" s="18" t="s">
        <v>183</v>
      </c>
      <c r="W12" s="19" t="s">
        <v>222</v>
      </c>
    </row>
    <row r="13" spans="1:27" ht="19.5" customHeight="1" thickBot="1" x14ac:dyDescent="0.2">
      <c r="B13" s="140" t="s">
        <v>223</v>
      </c>
      <c r="C13" s="273"/>
      <c r="D13" s="274"/>
      <c r="E13" s="249">
        <v>96.7</v>
      </c>
      <c r="F13" s="275">
        <f>+(99.8-E13)/100*2150</f>
        <v>66.649999999999878</v>
      </c>
      <c r="G13" s="275">
        <f>+F13*5</f>
        <v>333.24999999999937</v>
      </c>
      <c r="H13" s="276">
        <f>+F13*25</f>
        <v>1666.249999999997</v>
      </c>
      <c r="I13" s="277" t="s">
        <v>224</v>
      </c>
      <c r="P13" s="37" t="s">
        <v>225</v>
      </c>
      <c r="Q13" s="166"/>
      <c r="R13" s="84">
        <v>48</v>
      </c>
      <c r="S13" s="253">
        <f>+R13*5</f>
        <v>240</v>
      </c>
      <c r="T13" s="254">
        <f>+R13*25</f>
        <v>1200</v>
      </c>
      <c r="U13" s="236"/>
      <c r="V13" s="278" t="s">
        <v>226</v>
      </c>
      <c r="W13" s="19" t="s">
        <v>227</v>
      </c>
    </row>
    <row r="14" spans="1:27" ht="19.5" customHeight="1" thickBot="1" x14ac:dyDescent="0.2">
      <c r="P14" s="140" t="s">
        <v>228</v>
      </c>
      <c r="Q14" s="273"/>
      <c r="R14" s="177">
        <v>625</v>
      </c>
      <c r="S14" s="258">
        <f>+R14*5</f>
        <v>3125</v>
      </c>
      <c r="T14" s="182">
        <f>+R14*25</f>
        <v>15625</v>
      </c>
      <c r="U14" s="240"/>
      <c r="V14" s="279" t="s">
        <v>229</v>
      </c>
      <c r="W14" s="19" t="s">
        <v>230</v>
      </c>
    </row>
    <row r="15" spans="1:27" ht="19.5" customHeight="1" thickBot="1" x14ac:dyDescent="0.2">
      <c r="A15" s="4" t="s">
        <v>231</v>
      </c>
      <c r="O15" s="149"/>
      <c r="P15" s="64"/>
      <c r="Q15" s="149"/>
      <c r="X15" s="110" t="s">
        <v>224</v>
      </c>
    </row>
    <row r="16" spans="1:27" ht="19.5" customHeight="1" thickBot="1" x14ac:dyDescent="0.2">
      <c r="B16" s="280"/>
      <c r="C16" s="281"/>
      <c r="D16" s="282" t="s">
        <v>232</v>
      </c>
      <c r="E16" s="282" t="s">
        <v>233</v>
      </c>
      <c r="F16" s="283" t="s">
        <v>234</v>
      </c>
      <c r="O16" s="149" t="s">
        <v>235</v>
      </c>
      <c r="P16" s="64"/>
      <c r="Q16" s="64"/>
      <c r="X16" s="110"/>
    </row>
    <row r="17" spans="1:27" ht="19.5" customHeight="1" x14ac:dyDescent="0.15">
      <c r="B17" s="284" t="s">
        <v>236</v>
      </c>
      <c r="C17" s="39" t="s">
        <v>237</v>
      </c>
      <c r="D17" s="39">
        <v>56075</v>
      </c>
      <c r="E17" s="94">
        <v>12</v>
      </c>
      <c r="F17" s="129">
        <f t="shared" ref="F17:F28" si="0">+D17/E17</f>
        <v>4672.916666666667</v>
      </c>
      <c r="G17" s="19" t="s">
        <v>238</v>
      </c>
      <c r="P17" s="68"/>
      <c r="Q17" s="171"/>
      <c r="R17" s="285" t="s">
        <v>187</v>
      </c>
      <c r="S17" s="286" t="s">
        <v>239</v>
      </c>
      <c r="T17" s="21" t="s">
        <v>240</v>
      </c>
      <c r="U17" s="21" t="s">
        <v>149</v>
      </c>
      <c r="V17" s="21" t="s">
        <v>241</v>
      </c>
      <c r="W17" s="287" t="s">
        <v>242</v>
      </c>
      <c r="X17" s="285" t="s">
        <v>66</v>
      </c>
      <c r="Y17" s="286" t="s">
        <v>240</v>
      </c>
      <c r="Z17" s="21" t="s">
        <v>148</v>
      </c>
      <c r="AA17" s="22" t="s">
        <v>243</v>
      </c>
    </row>
    <row r="18" spans="1:27" ht="19.5" customHeight="1" x14ac:dyDescent="0.15">
      <c r="B18" s="284" t="s">
        <v>244</v>
      </c>
      <c r="C18" s="39" t="s">
        <v>245</v>
      </c>
      <c r="D18" s="39">
        <v>56520</v>
      </c>
      <c r="E18" s="127">
        <v>16</v>
      </c>
      <c r="F18" s="129">
        <f t="shared" si="0"/>
        <v>3532.5</v>
      </c>
      <c r="G18" s="19" t="s">
        <v>246</v>
      </c>
      <c r="P18" s="68" t="s">
        <v>247</v>
      </c>
      <c r="Q18" s="171"/>
      <c r="R18" s="288"/>
      <c r="S18" s="289">
        <v>81.5</v>
      </c>
      <c r="T18" s="289">
        <v>83.015000000000001</v>
      </c>
      <c r="U18" s="289">
        <v>84.06</v>
      </c>
      <c r="V18" s="290">
        <f>+U18-S18</f>
        <v>2.5600000000000023</v>
      </c>
      <c r="W18" s="291">
        <f>+U18-T18</f>
        <v>1.0450000000000017</v>
      </c>
      <c r="X18" s="292"/>
      <c r="Y18" s="289">
        <v>82.7</v>
      </c>
      <c r="Z18" s="289">
        <v>83.85</v>
      </c>
      <c r="AA18" s="293">
        <v>1.1499999999999915</v>
      </c>
    </row>
    <row r="19" spans="1:27" ht="19.5" customHeight="1" x14ac:dyDescent="0.15">
      <c r="B19" s="294" t="s">
        <v>248</v>
      </c>
      <c r="C19" s="295"/>
      <c r="D19" s="39">
        <v>55384</v>
      </c>
      <c r="E19" s="127">
        <v>16</v>
      </c>
      <c r="F19" s="129">
        <f t="shared" si="0"/>
        <v>3461.5</v>
      </c>
      <c r="G19" s="19" t="s">
        <v>249</v>
      </c>
      <c r="P19" s="68" t="s">
        <v>250</v>
      </c>
      <c r="Q19" s="171"/>
      <c r="R19" s="288"/>
      <c r="S19" s="289">
        <v>71.025000000000006</v>
      </c>
      <c r="T19" s="289">
        <v>72.02000000000001</v>
      </c>
      <c r="U19" s="289">
        <v>73.465000000000003</v>
      </c>
      <c r="V19" s="290">
        <f>+U19-S19</f>
        <v>2.4399999999999977</v>
      </c>
      <c r="W19" s="291">
        <f>+U19-T19</f>
        <v>1.4449999999999932</v>
      </c>
      <c r="X19" s="292"/>
      <c r="Y19" s="289">
        <v>80.56</v>
      </c>
      <c r="Z19" s="289">
        <v>81.564999999999998</v>
      </c>
      <c r="AA19" s="293">
        <v>1.0049999999999955</v>
      </c>
    </row>
    <row r="20" spans="1:27" ht="19.5" customHeight="1" thickBot="1" x14ac:dyDescent="0.2">
      <c r="B20" s="296" t="s">
        <v>251</v>
      </c>
      <c r="C20" s="297" t="s">
        <v>252</v>
      </c>
      <c r="D20" s="39">
        <v>55912</v>
      </c>
      <c r="E20" s="127">
        <v>18</v>
      </c>
      <c r="F20" s="129">
        <f t="shared" si="0"/>
        <v>3106.2222222222222</v>
      </c>
      <c r="G20" s="19" t="s">
        <v>253</v>
      </c>
      <c r="N20" s="19"/>
      <c r="P20" s="298" t="s">
        <v>254</v>
      </c>
      <c r="Q20" s="299"/>
      <c r="R20" s="300"/>
      <c r="S20" s="301">
        <v>12.280000000000001</v>
      </c>
      <c r="T20" s="302">
        <v>12.769999999999996</v>
      </c>
      <c r="U20" s="303">
        <v>12.349999999999994</v>
      </c>
      <c r="V20" s="303">
        <v>6.9999999999993179E-2</v>
      </c>
      <c r="W20" s="304">
        <v>-0.42000000000000171</v>
      </c>
      <c r="X20" s="305"/>
      <c r="Y20" s="306">
        <f>+Y18-Y19</f>
        <v>2.1400000000000006</v>
      </c>
      <c r="Z20" s="306">
        <f>+Z18-Z19</f>
        <v>2.2849999999999966</v>
      </c>
      <c r="AA20" s="307">
        <f>+Z20-Y20</f>
        <v>0.14499999999999602</v>
      </c>
    </row>
    <row r="21" spans="1:27" ht="19.5" customHeight="1" x14ac:dyDescent="0.15">
      <c r="B21" s="284" t="s">
        <v>255</v>
      </c>
      <c r="C21" s="39" t="s">
        <v>256</v>
      </c>
      <c r="D21" s="39">
        <v>55833</v>
      </c>
      <c r="E21" s="127">
        <v>18</v>
      </c>
      <c r="F21" s="129">
        <f t="shared" si="0"/>
        <v>3101.8333333333335</v>
      </c>
      <c r="N21" s="19"/>
      <c r="P21" s="19" t="s">
        <v>257</v>
      </c>
    </row>
    <row r="22" spans="1:27" ht="19.5" customHeight="1" thickBot="1" x14ac:dyDescent="0.2">
      <c r="B22" s="284" t="s">
        <v>258</v>
      </c>
      <c r="C22" s="39" t="s">
        <v>259</v>
      </c>
      <c r="D22" s="39">
        <v>55325</v>
      </c>
      <c r="E22" s="127">
        <v>18</v>
      </c>
      <c r="F22" s="129">
        <f t="shared" si="0"/>
        <v>3073.6111111111113</v>
      </c>
      <c r="H22" s="4" t="s">
        <v>260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9.5" customHeight="1" thickBot="1" x14ac:dyDescent="0.2">
      <c r="B23" s="308" t="s">
        <v>66</v>
      </c>
      <c r="C23" s="309"/>
      <c r="D23" s="309">
        <v>55812</v>
      </c>
      <c r="E23" s="128">
        <v>20</v>
      </c>
      <c r="F23" s="96">
        <f t="shared" si="0"/>
        <v>2790.6</v>
      </c>
      <c r="I23" s="80"/>
      <c r="J23" s="260"/>
      <c r="K23" s="227" t="s">
        <v>261</v>
      </c>
      <c r="L23" s="227" t="s">
        <v>180</v>
      </c>
      <c r="M23" s="251" t="s">
        <v>181</v>
      </c>
      <c r="O23" s="4" t="s">
        <v>262</v>
      </c>
      <c r="P23" s="19"/>
    </row>
    <row r="24" spans="1:27" ht="19.5" customHeight="1" x14ac:dyDescent="0.15">
      <c r="B24" s="284" t="s">
        <v>263</v>
      </c>
      <c r="C24" s="39" t="s">
        <v>264</v>
      </c>
      <c r="D24" s="39">
        <v>55463</v>
      </c>
      <c r="E24" s="127">
        <v>20</v>
      </c>
      <c r="F24" s="129">
        <f t="shared" si="0"/>
        <v>2773.15</v>
      </c>
      <c r="I24" s="37" t="s">
        <v>265</v>
      </c>
      <c r="J24" s="310"/>
      <c r="K24" s="311">
        <f>121/20*1</f>
        <v>6.05</v>
      </c>
      <c r="L24" s="311">
        <f>K24*5</f>
        <v>30.25</v>
      </c>
      <c r="M24" s="312">
        <f>+K24*25</f>
        <v>151.25</v>
      </c>
      <c r="P24" s="80" t="s">
        <v>266</v>
      </c>
      <c r="Q24" s="81"/>
      <c r="R24" s="82" t="s">
        <v>179</v>
      </c>
      <c r="S24" s="227" t="s">
        <v>180</v>
      </c>
      <c r="T24" s="313" t="s">
        <v>181</v>
      </c>
      <c r="U24" s="262"/>
      <c r="V24" s="194"/>
      <c r="W24" s="260"/>
      <c r="X24" s="116"/>
      <c r="Y24" s="82" t="s">
        <v>179</v>
      </c>
      <c r="Z24" s="227" t="s">
        <v>180</v>
      </c>
      <c r="AA24" s="251" t="s">
        <v>181</v>
      </c>
    </row>
    <row r="25" spans="1:27" ht="19.5" customHeight="1" thickBot="1" x14ac:dyDescent="0.2">
      <c r="B25" s="284" t="s">
        <v>267</v>
      </c>
      <c r="C25" s="39"/>
      <c r="D25" s="39">
        <v>55238</v>
      </c>
      <c r="E25" s="127">
        <v>21</v>
      </c>
      <c r="F25" s="129">
        <f t="shared" si="0"/>
        <v>2630.3809523809523</v>
      </c>
      <c r="I25" s="37" t="s">
        <v>268</v>
      </c>
      <c r="J25" s="310"/>
      <c r="K25" s="311">
        <f>121/20*2</f>
        <v>12.1</v>
      </c>
      <c r="L25" s="311">
        <f>K25*5</f>
        <v>60.5</v>
      </c>
      <c r="M25" s="312">
        <f>+K25*25</f>
        <v>302.5</v>
      </c>
      <c r="P25" s="140" t="s">
        <v>269</v>
      </c>
      <c r="Q25" s="273"/>
      <c r="R25" s="54">
        <v>6</v>
      </c>
      <c r="S25" s="54">
        <f>+R25*5</f>
        <v>30</v>
      </c>
      <c r="T25" s="314">
        <f>+R25*25</f>
        <v>150</v>
      </c>
      <c r="U25" s="315"/>
      <c r="V25" s="60"/>
      <c r="W25" s="316" t="s">
        <v>270</v>
      </c>
      <c r="X25" s="316"/>
      <c r="Y25" s="54">
        <v>12</v>
      </c>
      <c r="Z25" s="54">
        <f>+Y25*5</f>
        <v>60</v>
      </c>
      <c r="AA25" s="317">
        <f>+Y25*25</f>
        <v>300</v>
      </c>
    </row>
    <row r="26" spans="1:27" ht="19.5" customHeight="1" thickBot="1" x14ac:dyDescent="0.2">
      <c r="B26" s="284" t="s">
        <v>271</v>
      </c>
      <c r="C26" s="127" t="s">
        <v>272</v>
      </c>
      <c r="D26" s="39">
        <v>55181</v>
      </c>
      <c r="E26" s="127">
        <v>22</v>
      </c>
      <c r="F26" s="129">
        <f t="shared" si="0"/>
        <v>2508.2272727272725</v>
      </c>
      <c r="I26" s="160" t="s">
        <v>273</v>
      </c>
      <c r="J26" s="318"/>
      <c r="K26" s="319">
        <v>24</v>
      </c>
      <c r="L26" s="319">
        <f>K26*5</f>
        <v>120</v>
      </c>
      <c r="M26" s="320">
        <f>+K26*25</f>
        <v>600</v>
      </c>
      <c r="X26" s="277" t="s">
        <v>274</v>
      </c>
    </row>
    <row r="27" spans="1:27" ht="19.5" customHeight="1" thickBot="1" x14ac:dyDescent="0.2">
      <c r="B27" s="284" t="s">
        <v>275</v>
      </c>
      <c r="C27" s="321"/>
      <c r="D27" s="39">
        <v>56258</v>
      </c>
      <c r="E27" s="127">
        <v>23</v>
      </c>
      <c r="F27" s="129">
        <f t="shared" si="0"/>
        <v>2446</v>
      </c>
      <c r="I27" s="183" t="s">
        <v>276</v>
      </c>
      <c r="O27" s="322" t="s">
        <v>277</v>
      </c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4" t="s">
        <v>278</v>
      </c>
      <c r="AA27" s="323"/>
    </row>
    <row r="28" spans="1:27" ht="19.5" customHeight="1" thickBot="1" x14ac:dyDescent="0.2">
      <c r="B28" s="325" t="s">
        <v>202</v>
      </c>
      <c r="C28" s="212"/>
      <c r="D28" s="54">
        <f>SUM(D17:D27)/11</f>
        <v>55727.36363636364</v>
      </c>
      <c r="E28" s="326">
        <f>SUM(E17:E27)/11</f>
        <v>18.545454545454547</v>
      </c>
      <c r="F28" s="213">
        <f t="shared" si="0"/>
        <v>3004.9068627450979</v>
      </c>
      <c r="I28" s="183" t="s">
        <v>279</v>
      </c>
      <c r="O28" s="322"/>
      <c r="P28" s="327"/>
      <c r="Q28" s="328"/>
      <c r="R28" s="328"/>
      <c r="S28" s="328"/>
      <c r="T28" s="329"/>
      <c r="U28" s="330" t="s">
        <v>280</v>
      </c>
      <c r="V28" s="330" t="s">
        <v>281</v>
      </c>
      <c r="W28" s="331" t="s">
        <v>282</v>
      </c>
      <c r="X28" s="323"/>
      <c r="Y28" s="323"/>
      <c r="Z28" s="324"/>
      <c r="AA28" s="323"/>
    </row>
    <row r="29" spans="1:27" ht="19.5" customHeight="1" x14ac:dyDescent="0.15">
      <c r="B29" s="332"/>
      <c r="C29" s="333"/>
      <c r="D29" s="65"/>
      <c r="E29" s="334"/>
      <c r="F29" s="333"/>
      <c r="G29" s="335"/>
      <c r="O29" s="322"/>
      <c r="P29" s="336" t="s">
        <v>283</v>
      </c>
      <c r="Q29" s="337"/>
      <c r="R29" s="337"/>
      <c r="S29" s="337"/>
      <c r="T29" s="2"/>
      <c r="U29" s="1">
        <v>102</v>
      </c>
      <c r="V29" s="1">
        <f>+U29*5</f>
        <v>510</v>
      </c>
      <c r="W29" s="338">
        <v>2083</v>
      </c>
      <c r="X29" s="323"/>
      <c r="Y29" s="323"/>
      <c r="Z29" s="324"/>
      <c r="AA29" s="323"/>
    </row>
    <row r="30" spans="1:27" ht="19.5" customHeight="1" thickBot="1" x14ac:dyDescent="0.2">
      <c r="A30" s="4" t="s">
        <v>284</v>
      </c>
      <c r="G30" s="335"/>
      <c r="O30" s="322"/>
      <c r="P30" s="339" t="s">
        <v>285</v>
      </c>
      <c r="Q30" s="340"/>
      <c r="R30" s="340"/>
      <c r="S30" s="340"/>
      <c r="T30" s="341"/>
      <c r="U30" s="342">
        <v>810</v>
      </c>
      <c r="V30" s="343">
        <v>4051</v>
      </c>
      <c r="W30" s="344">
        <v>19793</v>
      </c>
      <c r="X30" s="323"/>
      <c r="Y30" s="323"/>
      <c r="Z30" s="324"/>
      <c r="AA30" s="323"/>
    </row>
    <row r="31" spans="1:27" ht="19.5" customHeight="1" x14ac:dyDescent="0.15">
      <c r="B31" s="345" t="s">
        <v>214</v>
      </c>
      <c r="C31" s="22" t="s">
        <v>180</v>
      </c>
      <c r="D31" s="19" t="s">
        <v>286</v>
      </c>
      <c r="E31" s="19"/>
      <c r="F31" s="19"/>
      <c r="G31" s="335"/>
      <c r="O31" s="322"/>
      <c r="P31" s="346" t="s">
        <v>287</v>
      </c>
      <c r="Q31" s="347"/>
      <c r="R31" s="347"/>
      <c r="S31" s="347"/>
      <c r="T31" s="347"/>
      <c r="U31" s="347"/>
      <c r="V31" s="347"/>
      <c r="W31" s="347"/>
      <c r="X31" s="347"/>
      <c r="Y31" s="347"/>
      <c r="Z31" s="348"/>
      <c r="AA31" s="349"/>
    </row>
    <row r="32" spans="1:27" ht="19.5" customHeight="1" thickBot="1" x14ac:dyDescent="0.2">
      <c r="B32" s="53">
        <v>23</v>
      </c>
      <c r="C32" s="350">
        <f>+B32*5</f>
        <v>115</v>
      </c>
      <c r="D32" s="19" t="s">
        <v>288</v>
      </c>
      <c r="E32" s="19"/>
      <c r="F32" s="19"/>
      <c r="G32" s="335"/>
      <c r="O32" s="322"/>
      <c r="P32" s="351" t="s">
        <v>289</v>
      </c>
      <c r="Q32" s="352"/>
      <c r="R32" s="352"/>
      <c r="S32" s="352"/>
      <c r="T32" s="352"/>
      <c r="U32" s="352"/>
      <c r="V32" s="352"/>
      <c r="W32" s="352"/>
      <c r="X32" s="352"/>
      <c r="Y32" s="352"/>
      <c r="Z32" s="353"/>
      <c r="AA32" s="354"/>
    </row>
    <row r="33" spans="1:29" ht="19.5" customHeight="1" x14ac:dyDescent="0.15">
      <c r="B33" s="4"/>
      <c r="G33" s="335"/>
      <c r="O33" s="322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4"/>
      <c r="AA33" s="323"/>
    </row>
    <row r="34" spans="1:29" ht="19.5" customHeight="1" thickBot="1" x14ac:dyDescent="0.2">
      <c r="A34" s="4" t="s">
        <v>290</v>
      </c>
      <c r="M34" s="256" t="s">
        <v>291</v>
      </c>
      <c r="O34" s="322" t="s">
        <v>292</v>
      </c>
      <c r="P34" s="323"/>
      <c r="Q34" s="323"/>
      <c r="R34" s="323"/>
      <c r="S34" s="323"/>
      <c r="T34" s="323"/>
      <c r="U34" s="323"/>
      <c r="V34" s="323"/>
      <c r="W34" s="323"/>
      <c r="X34" s="355" t="s">
        <v>293</v>
      </c>
      <c r="Z34" s="324"/>
      <c r="AA34" s="323"/>
    </row>
    <row r="35" spans="1:29" ht="19.5" customHeight="1" x14ac:dyDescent="0.15">
      <c r="B35" s="356"/>
      <c r="C35" s="357" t="s">
        <v>294</v>
      </c>
      <c r="D35" s="21" t="s">
        <v>295</v>
      </c>
      <c r="E35" s="21" t="s">
        <v>296</v>
      </c>
      <c r="F35" s="21" t="s">
        <v>297</v>
      </c>
      <c r="G35" s="21" t="s">
        <v>298</v>
      </c>
      <c r="H35" s="21" t="s">
        <v>299</v>
      </c>
      <c r="I35" s="21" t="s">
        <v>300</v>
      </c>
      <c r="J35" s="21" t="s">
        <v>301</v>
      </c>
      <c r="K35" s="21" t="s">
        <v>302</v>
      </c>
      <c r="L35" s="21"/>
      <c r="M35" s="358" t="s">
        <v>303</v>
      </c>
      <c r="O35" s="322"/>
      <c r="P35" s="359"/>
      <c r="Q35" s="360" t="s">
        <v>304</v>
      </c>
      <c r="R35" s="360" t="s">
        <v>305</v>
      </c>
      <c r="S35" s="360" t="s">
        <v>306</v>
      </c>
      <c r="T35" s="360" t="s">
        <v>307</v>
      </c>
      <c r="U35" s="360" t="s">
        <v>308</v>
      </c>
      <c r="V35" s="360" t="s">
        <v>309</v>
      </c>
      <c r="W35" s="361" t="s">
        <v>310</v>
      </c>
      <c r="X35" s="19" t="s">
        <v>311</v>
      </c>
      <c r="Y35" s="183"/>
      <c r="Z35" s="183"/>
    </row>
    <row r="36" spans="1:29" ht="19.5" customHeight="1" x14ac:dyDescent="0.15">
      <c r="B36" s="30" t="s">
        <v>312</v>
      </c>
      <c r="C36" s="362">
        <v>0</v>
      </c>
      <c r="D36" s="127">
        <v>0</v>
      </c>
      <c r="E36" s="127">
        <v>0</v>
      </c>
      <c r="F36" s="127">
        <v>2000</v>
      </c>
      <c r="G36" s="127">
        <v>3000</v>
      </c>
      <c r="H36" s="127">
        <v>5000</v>
      </c>
      <c r="I36" s="127">
        <v>5000</v>
      </c>
      <c r="J36" s="127">
        <v>9000</v>
      </c>
      <c r="K36" s="39">
        <v>10000</v>
      </c>
      <c r="L36" s="106"/>
      <c r="M36" s="363">
        <v>22000</v>
      </c>
      <c r="O36" s="322"/>
      <c r="P36" s="364" t="s">
        <v>44</v>
      </c>
      <c r="Q36" s="365">
        <v>113473</v>
      </c>
      <c r="R36" s="366">
        <v>36430</v>
      </c>
      <c r="S36" s="365">
        <v>36294</v>
      </c>
      <c r="T36" s="365">
        <v>6512</v>
      </c>
      <c r="U36" s="365">
        <v>2263</v>
      </c>
      <c r="V36" s="365">
        <v>1030</v>
      </c>
      <c r="W36" s="367">
        <v>0.85</v>
      </c>
      <c r="X36" s="355" t="s">
        <v>313</v>
      </c>
      <c r="Y36" s="183"/>
      <c r="Z36" s="355"/>
    </row>
    <row r="37" spans="1:29" ht="19.5" customHeight="1" thickBot="1" x14ac:dyDescent="0.2">
      <c r="B37" s="53" t="s">
        <v>314</v>
      </c>
      <c r="C37" s="368">
        <v>36000</v>
      </c>
      <c r="D37" s="54">
        <v>35000</v>
      </c>
      <c r="E37" s="54">
        <v>30000</v>
      </c>
      <c r="F37" s="54">
        <v>30000</v>
      </c>
      <c r="G37" s="54">
        <v>30000</v>
      </c>
      <c r="H37" s="54">
        <v>16000</v>
      </c>
      <c r="I37" s="54">
        <v>30000</v>
      </c>
      <c r="J37" s="54">
        <v>49000</v>
      </c>
      <c r="K37" s="54">
        <v>30000</v>
      </c>
      <c r="L37" s="369"/>
      <c r="M37" s="370">
        <v>44000</v>
      </c>
      <c r="O37" s="322"/>
      <c r="P37" s="364" t="s">
        <v>315</v>
      </c>
      <c r="Q37" s="365">
        <v>57273</v>
      </c>
      <c r="R37" s="365">
        <v>20366</v>
      </c>
      <c r="S37" s="365">
        <v>20278</v>
      </c>
      <c r="T37" s="365">
        <v>4314</v>
      </c>
      <c r="U37" s="365">
        <v>1002</v>
      </c>
      <c r="V37" s="365">
        <v>349</v>
      </c>
      <c r="W37" s="367">
        <v>0.88</v>
      </c>
      <c r="X37" s="355" t="s">
        <v>316</v>
      </c>
      <c r="Y37" s="183"/>
      <c r="Z37" s="355"/>
      <c r="AA37" s="371"/>
    </row>
    <row r="38" spans="1:29" ht="19.5" customHeight="1" thickBot="1" x14ac:dyDescent="0.2">
      <c r="B38" s="64"/>
      <c r="C38" s="372"/>
      <c r="D38" s="332"/>
      <c r="E38" s="332"/>
      <c r="F38" s="332"/>
      <c r="G38" s="332"/>
      <c r="H38" s="332"/>
      <c r="I38" s="332"/>
      <c r="J38" s="332"/>
      <c r="K38" s="332"/>
      <c r="M38" s="150" t="s">
        <v>317</v>
      </c>
      <c r="O38" s="322"/>
      <c r="P38" s="373" t="s">
        <v>318</v>
      </c>
      <c r="Q38" s="374">
        <f>+Q36/Q37</f>
        <v>1.9812651685785623</v>
      </c>
      <c r="R38" s="375">
        <f>+R36/R37</f>
        <v>1.7887655897083374</v>
      </c>
      <c r="S38" s="375">
        <f>+S36/S37</f>
        <v>1.789821481408423</v>
      </c>
      <c r="T38" s="374">
        <v>1.51</v>
      </c>
      <c r="U38" s="374">
        <f>+U36/U37</f>
        <v>2.2584830339321358</v>
      </c>
      <c r="V38" s="374">
        <f>+V36/V37</f>
        <v>2.9512893982808022</v>
      </c>
      <c r="W38" s="376"/>
      <c r="X38" s="355" t="s">
        <v>319</v>
      </c>
      <c r="Y38" s="183"/>
      <c r="Z38" s="355"/>
      <c r="AA38" s="377"/>
    </row>
    <row r="39" spans="1:29" ht="19.5" customHeight="1" thickBot="1" x14ac:dyDescent="0.2">
      <c r="A39" s="4" t="s">
        <v>320</v>
      </c>
      <c r="C39" s="19"/>
      <c r="O39" s="322"/>
      <c r="P39" s="378" t="s">
        <v>321</v>
      </c>
      <c r="Q39" s="323"/>
      <c r="R39" s="323"/>
      <c r="S39" s="323"/>
      <c r="T39" s="323"/>
      <c r="U39" s="323"/>
      <c r="V39" s="323"/>
      <c r="W39" s="323"/>
      <c r="X39" s="323"/>
      <c r="Y39" s="323"/>
      <c r="Z39" s="324"/>
      <c r="AB39" s="50"/>
      <c r="AC39" s="377" t="s">
        <v>317</v>
      </c>
    </row>
    <row r="40" spans="1:29" ht="19.5" customHeight="1" x14ac:dyDescent="0.15">
      <c r="B40" s="80" t="s">
        <v>322</v>
      </c>
      <c r="C40" s="81"/>
      <c r="D40" s="379"/>
      <c r="E40" s="82" t="s">
        <v>214</v>
      </c>
      <c r="F40" s="227" t="s">
        <v>180</v>
      </c>
      <c r="G40" s="251" t="s">
        <v>181</v>
      </c>
      <c r="H40" s="19" t="s">
        <v>323</v>
      </c>
      <c r="O40" s="322"/>
      <c r="P40" s="378" t="s">
        <v>324</v>
      </c>
      <c r="Q40" s="323"/>
      <c r="R40" s="323"/>
      <c r="S40" s="323"/>
      <c r="T40" s="323"/>
      <c r="U40" s="323"/>
      <c r="V40" s="323"/>
      <c r="W40" s="323"/>
      <c r="X40" s="323"/>
      <c r="Y40" s="323"/>
      <c r="Z40" s="324"/>
    </row>
    <row r="41" spans="1:29" ht="19.5" customHeight="1" x14ac:dyDescent="0.15">
      <c r="B41" s="37" t="s">
        <v>325</v>
      </c>
      <c r="C41" s="310"/>
      <c r="D41" s="38"/>
      <c r="E41" s="48">
        <v>3.08</v>
      </c>
      <c r="F41" s="380">
        <f>+E41*5</f>
        <v>15.4</v>
      </c>
      <c r="G41" s="254">
        <f>+E41*25</f>
        <v>77</v>
      </c>
      <c r="H41" s="19" t="s">
        <v>326</v>
      </c>
      <c r="O41" s="322"/>
      <c r="P41" s="378" t="s">
        <v>327</v>
      </c>
      <c r="Q41" s="323"/>
      <c r="R41" s="323"/>
      <c r="S41" s="323"/>
      <c r="T41" s="323"/>
      <c r="U41" s="323"/>
      <c r="V41" s="323"/>
      <c r="W41" s="323"/>
      <c r="X41" s="323"/>
      <c r="Y41" s="323"/>
      <c r="Z41" s="324"/>
    </row>
    <row r="42" spans="1:29" ht="19.5" customHeight="1" x14ac:dyDescent="0.15">
      <c r="B42" s="37" t="s">
        <v>328</v>
      </c>
      <c r="C42" s="310"/>
      <c r="D42" s="38"/>
      <c r="E42" s="48">
        <v>6.16</v>
      </c>
      <c r="F42" s="380">
        <f>+E42*5</f>
        <v>30.8</v>
      </c>
      <c r="G42" s="254">
        <f>+E42*25</f>
        <v>154</v>
      </c>
      <c r="H42" s="19"/>
      <c r="O42" s="322"/>
      <c r="P42" s="378" t="s">
        <v>329</v>
      </c>
      <c r="Q42" s="323"/>
      <c r="R42" s="323"/>
      <c r="S42" s="323"/>
      <c r="T42" s="323"/>
      <c r="U42" s="323"/>
      <c r="V42" s="323"/>
      <c r="W42" s="323"/>
      <c r="X42" s="323"/>
      <c r="Y42" s="323"/>
      <c r="Z42" s="324"/>
    </row>
    <row r="43" spans="1:29" ht="19.5" customHeight="1" thickBot="1" x14ac:dyDescent="0.2">
      <c r="B43" s="140" t="s">
        <v>330</v>
      </c>
      <c r="C43" s="274"/>
      <c r="D43" s="141"/>
      <c r="E43" s="381">
        <v>13.5</v>
      </c>
      <c r="F43" s="181">
        <f>+E43*5</f>
        <v>67.5</v>
      </c>
      <c r="G43" s="182">
        <f>+E43*25</f>
        <v>337.5</v>
      </c>
      <c r="H43" s="19" t="s">
        <v>331</v>
      </c>
      <c r="O43" s="322"/>
      <c r="P43" s="378"/>
      <c r="Q43" s="323"/>
      <c r="R43" s="323"/>
      <c r="S43" s="323"/>
      <c r="T43" s="323"/>
      <c r="U43" s="323"/>
      <c r="V43" s="323"/>
      <c r="W43" s="323"/>
      <c r="X43" s="323"/>
      <c r="Y43" s="323"/>
      <c r="Z43" s="324"/>
      <c r="AA43" s="382" t="s">
        <v>332</v>
      </c>
    </row>
    <row r="44" spans="1:29" ht="19.5" customHeight="1" x14ac:dyDescent="0.15">
      <c r="B44" s="4"/>
      <c r="O44" s="322"/>
      <c r="P44" s="378"/>
      <c r="Q44" s="323"/>
      <c r="R44" s="323"/>
      <c r="S44" s="323"/>
      <c r="T44" s="323"/>
      <c r="U44" s="323"/>
      <c r="V44" s="323"/>
      <c r="W44" s="323"/>
      <c r="X44" s="323"/>
      <c r="Y44" s="323"/>
      <c r="Z44" s="324"/>
    </row>
    <row r="45" spans="1:29" ht="19.5" customHeight="1" x14ac:dyDescent="0.15">
      <c r="B45" s="4"/>
      <c r="O45" s="322"/>
      <c r="P45" s="378"/>
      <c r="Q45" s="323"/>
      <c r="R45" s="323"/>
      <c r="S45" s="323"/>
      <c r="T45" s="323"/>
      <c r="U45" s="323"/>
      <c r="V45" s="323"/>
      <c r="W45" s="323"/>
      <c r="X45" s="323"/>
      <c r="Y45" s="323"/>
      <c r="Z45" s="324"/>
    </row>
    <row r="46" spans="1:29" ht="19.5" customHeight="1" x14ac:dyDescent="0.15">
      <c r="B46" s="4"/>
      <c r="O46" s="322"/>
      <c r="P46" s="378"/>
      <c r="Q46" s="323"/>
      <c r="R46" s="323"/>
      <c r="S46" s="323"/>
      <c r="T46" s="323"/>
      <c r="U46" s="323"/>
      <c r="V46" s="323"/>
      <c r="W46" s="323"/>
      <c r="X46" s="323"/>
      <c r="Y46" s="323"/>
      <c r="Z46" s="324"/>
    </row>
    <row r="47" spans="1:29" ht="19.5" customHeight="1" x14ac:dyDescent="0.15">
      <c r="B47" s="4"/>
      <c r="O47" s="322"/>
      <c r="P47" s="378"/>
      <c r="Q47" s="323"/>
      <c r="R47" s="323"/>
      <c r="S47" s="323"/>
      <c r="T47" s="323"/>
      <c r="U47" s="323"/>
      <c r="V47" s="323"/>
      <c r="W47" s="323"/>
      <c r="X47" s="323"/>
      <c r="Y47" s="323"/>
      <c r="Z47" s="324"/>
    </row>
    <row r="48" spans="1:29" ht="19.5" customHeight="1" thickBot="1" x14ac:dyDescent="0.2">
      <c r="B48" s="4"/>
      <c r="O48" s="322"/>
      <c r="P48" s="378"/>
      <c r="Q48" s="323"/>
      <c r="R48" s="323"/>
      <c r="S48" s="323"/>
      <c r="T48" s="323"/>
      <c r="U48" s="323"/>
      <c r="V48" s="323"/>
      <c r="W48" s="323"/>
      <c r="X48" s="323"/>
      <c r="Y48" s="323"/>
      <c r="Z48" s="324"/>
    </row>
    <row r="49" spans="2:26" ht="19.5" customHeight="1" x14ac:dyDescent="0.15">
      <c r="O49" s="322"/>
      <c r="P49" s="383" t="s">
        <v>333</v>
      </c>
      <c r="Q49" s="116"/>
      <c r="R49" s="384" t="s">
        <v>334</v>
      </c>
      <c r="S49" s="384" t="s">
        <v>180</v>
      </c>
      <c r="T49" s="385" t="s">
        <v>181</v>
      </c>
      <c r="U49" s="323"/>
      <c r="V49" s="383" t="s">
        <v>335</v>
      </c>
      <c r="W49" s="384"/>
      <c r="X49" s="384" t="s">
        <v>334</v>
      </c>
      <c r="Y49" s="384" t="s">
        <v>180</v>
      </c>
      <c r="Z49" s="385" t="s">
        <v>181</v>
      </c>
    </row>
    <row r="50" spans="2:26" ht="19.5" customHeight="1" x14ac:dyDescent="0.15">
      <c r="O50" s="322"/>
      <c r="P50" s="386"/>
      <c r="Q50" s="387" t="s">
        <v>336</v>
      </c>
      <c r="R50" s="84">
        <v>4</v>
      </c>
      <c r="S50" s="84">
        <f>+R50*5</f>
        <v>20</v>
      </c>
      <c r="T50" s="388">
        <f>+R50*25</f>
        <v>100</v>
      </c>
      <c r="U50" s="323"/>
      <c r="V50" s="386"/>
      <c r="W50" s="389" t="s">
        <v>337</v>
      </c>
      <c r="X50" s="84">
        <v>67</v>
      </c>
      <c r="Y50" s="84">
        <f>+X50*5</f>
        <v>335</v>
      </c>
      <c r="Z50" s="388">
        <f>+X50*25</f>
        <v>1675</v>
      </c>
    </row>
    <row r="51" spans="2:26" ht="19.5" customHeight="1" x14ac:dyDescent="0.15">
      <c r="O51" s="322"/>
      <c r="P51" s="386"/>
      <c r="Q51" s="387" t="s">
        <v>338</v>
      </c>
      <c r="R51" s="84">
        <v>6</v>
      </c>
      <c r="S51" s="84">
        <f>+R51*5</f>
        <v>30</v>
      </c>
      <c r="T51" s="388">
        <f>+R51*25</f>
        <v>150</v>
      </c>
      <c r="U51" s="323"/>
      <c r="V51" s="386"/>
      <c r="W51" s="389" t="s">
        <v>338</v>
      </c>
      <c r="X51" s="84">
        <v>24</v>
      </c>
      <c r="Y51" s="84">
        <f>+X51*5</f>
        <v>120</v>
      </c>
      <c r="Z51" s="388">
        <f>+X51*25</f>
        <v>600</v>
      </c>
    </row>
    <row r="52" spans="2:26" ht="19.5" customHeight="1" x14ac:dyDescent="0.15">
      <c r="O52" s="322"/>
      <c r="P52" s="386"/>
      <c r="Q52" s="387" t="s">
        <v>339</v>
      </c>
      <c r="R52" s="84">
        <v>23</v>
      </c>
      <c r="S52" s="84">
        <v>115</v>
      </c>
      <c r="T52" s="388">
        <v>115</v>
      </c>
      <c r="U52" s="323"/>
      <c r="V52" s="386"/>
      <c r="W52" s="389" t="s">
        <v>339</v>
      </c>
      <c r="X52" s="84">
        <v>23</v>
      </c>
      <c r="Y52" s="84">
        <v>115</v>
      </c>
      <c r="Z52" s="388">
        <v>115</v>
      </c>
    </row>
    <row r="53" spans="2:26" ht="19.5" customHeight="1" x14ac:dyDescent="0.15">
      <c r="N53" s="390"/>
      <c r="O53" s="322"/>
      <c r="P53" s="386"/>
      <c r="Q53" s="387" t="s">
        <v>340</v>
      </c>
      <c r="R53" s="391">
        <v>3.1</v>
      </c>
      <c r="S53" s="392">
        <f>+R53*5</f>
        <v>15.5</v>
      </c>
      <c r="T53" s="393">
        <f>+R53*25</f>
        <v>77.5</v>
      </c>
      <c r="U53" s="323"/>
      <c r="V53" s="386"/>
      <c r="W53" s="389" t="s">
        <v>341</v>
      </c>
      <c r="X53" s="391">
        <v>13.5</v>
      </c>
      <c r="Y53" s="392">
        <f>+X53*5</f>
        <v>67.5</v>
      </c>
      <c r="Z53" s="393">
        <f>+X53*25</f>
        <v>337.5</v>
      </c>
    </row>
    <row r="54" spans="2:26" ht="19.5" customHeight="1" x14ac:dyDescent="0.15">
      <c r="N54" s="390"/>
      <c r="O54" s="322"/>
      <c r="P54" s="386"/>
      <c r="Q54" s="394" t="s">
        <v>342</v>
      </c>
      <c r="R54" s="391">
        <v>5.2</v>
      </c>
      <c r="S54" s="84">
        <f>+R54*5</f>
        <v>26</v>
      </c>
      <c r="T54" s="388">
        <f>+R54*25</f>
        <v>130</v>
      </c>
      <c r="U54" s="323"/>
      <c r="V54" s="386"/>
      <c r="W54" s="395" t="s">
        <v>343</v>
      </c>
      <c r="X54" s="391">
        <v>26.4</v>
      </c>
      <c r="Y54" s="84">
        <f>+X54*5</f>
        <v>132</v>
      </c>
      <c r="Z54" s="388">
        <f>+X54*25</f>
        <v>660</v>
      </c>
    </row>
    <row r="55" spans="2:26" ht="19.5" customHeight="1" x14ac:dyDescent="0.15">
      <c r="N55" s="390"/>
      <c r="O55" s="322"/>
      <c r="P55" s="386"/>
      <c r="Q55" s="387" t="s">
        <v>344</v>
      </c>
      <c r="R55" s="84">
        <v>6.4</v>
      </c>
      <c r="S55" s="84">
        <f>+R55*5</f>
        <v>32</v>
      </c>
      <c r="T55" s="388">
        <f>+R55*25</f>
        <v>160</v>
      </c>
      <c r="U55" s="323"/>
      <c r="V55" s="386"/>
      <c r="W55" s="389" t="s">
        <v>345</v>
      </c>
      <c r="X55" s="84">
        <v>19.2</v>
      </c>
      <c r="Y55" s="84">
        <f>+X55*5</f>
        <v>96</v>
      </c>
      <c r="Z55" s="388">
        <f>+X55*25</f>
        <v>480</v>
      </c>
    </row>
    <row r="56" spans="2:26" ht="19.5" customHeight="1" x14ac:dyDescent="0.15">
      <c r="P56" s="386"/>
      <c r="Q56" s="387" t="s">
        <v>346</v>
      </c>
      <c r="R56" s="84">
        <v>48</v>
      </c>
      <c r="S56" s="84">
        <f>+R56*5</f>
        <v>240</v>
      </c>
      <c r="T56" s="388">
        <f>+R56*25</f>
        <v>1200</v>
      </c>
      <c r="U56" s="323"/>
      <c r="V56" s="386"/>
      <c r="W56" s="389" t="s">
        <v>347</v>
      </c>
      <c r="X56" s="84">
        <v>625</v>
      </c>
      <c r="Y56" s="84">
        <f>+X56*5</f>
        <v>3125</v>
      </c>
      <c r="Z56" s="388">
        <f>+X56*25</f>
        <v>15625</v>
      </c>
    </row>
    <row r="57" spans="2:26" ht="19.5" customHeight="1" x14ac:dyDescent="0.15">
      <c r="B57" s="4"/>
      <c r="L57" s="390"/>
      <c r="M57" s="390"/>
      <c r="P57" s="386"/>
      <c r="Q57" s="387" t="s">
        <v>348</v>
      </c>
      <c r="R57" s="84">
        <v>6</v>
      </c>
      <c r="S57" s="392">
        <f>+R57*5</f>
        <v>30</v>
      </c>
      <c r="T57" s="393">
        <f>+R57*25</f>
        <v>150</v>
      </c>
      <c r="U57" s="323"/>
      <c r="V57" s="386"/>
      <c r="W57" s="389" t="s">
        <v>349</v>
      </c>
      <c r="X57" s="84">
        <v>12</v>
      </c>
      <c r="Y57" s="84">
        <f>+X57*5</f>
        <v>60</v>
      </c>
      <c r="Z57" s="388">
        <f>+X57*25</f>
        <v>300</v>
      </c>
    </row>
    <row r="58" spans="2:26" ht="19.5" customHeight="1" thickBot="1" x14ac:dyDescent="0.2">
      <c r="B58" s="4"/>
      <c r="L58" s="390"/>
      <c r="M58" s="390"/>
      <c r="P58" s="396"/>
      <c r="Q58" s="397" t="s">
        <v>4</v>
      </c>
      <c r="R58" s="398">
        <f>SUM(R50:R57)</f>
        <v>101.7</v>
      </c>
      <c r="S58" s="398">
        <f>SUM(S50:S57)</f>
        <v>508.5</v>
      </c>
      <c r="T58" s="399">
        <f>SUM(T50:T57)</f>
        <v>2082.5</v>
      </c>
      <c r="U58" s="323"/>
      <c r="V58" s="396"/>
      <c r="W58" s="400" t="s">
        <v>4</v>
      </c>
      <c r="X58" s="398">
        <f>SUM(X50:X57)</f>
        <v>810.1</v>
      </c>
      <c r="Y58" s="398">
        <f>SUM(Y50:Y57)</f>
        <v>4050.5</v>
      </c>
      <c r="Z58" s="226">
        <f>SUM(Z50:Z57)</f>
        <v>19792.5</v>
      </c>
    </row>
    <row r="59" spans="2:26" ht="19.5" customHeight="1" x14ac:dyDescent="0.15">
      <c r="B59" s="4"/>
      <c r="L59" s="390"/>
      <c r="M59" s="390"/>
    </row>
    <row r="60" spans="2:26" ht="19.5" customHeight="1" x14ac:dyDescent="0.15">
      <c r="B60" s="4"/>
      <c r="L60" s="390"/>
      <c r="M60" s="390"/>
    </row>
    <row r="61" spans="2:26" ht="19.5" customHeight="1" x14ac:dyDescent="0.15">
      <c r="B61" s="4"/>
    </row>
    <row r="65" spans="2:24" ht="19.5" customHeight="1" x14ac:dyDescent="0.15">
      <c r="X65" s="4" t="s">
        <v>221</v>
      </c>
    </row>
    <row r="66" spans="2:24" ht="19.5" customHeight="1" x14ac:dyDescent="0.15">
      <c r="B66" s="64"/>
      <c r="C66" s="168"/>
      <c r="D66" s="149"/>
      <c r="E66" s="149"/>
      <c r="F66" s="149"/>
      <c r="G66" s="149"/>
      <c r="H66" s="149"/>
      <c r="I66" s="149"/>
      <c r="J66" s="149"/>
      <c r="K66" s="149"/>
      <c r="X66" s="4" t="s">
        <v>221</v>
      </c>
    </row>
    <row r="75" spans="2:24" ht="19.5" customHeight="1" x14ac:dyDescent="0.15">
      <c r="B75" s="4"/>
    </row>
    <row r="76" spans="2:24" ht="19.5" customHeight="1" x14ac:dyDescent="0.15">
      <c r="B76" s="4"/>
    </row>
    <row r="77" spans="2:24" ht="19.5" customHeight="1" x14ac:dyDescent="0.15">
      <c r="B77" s="4"/>
    </row>
    <row r="78" spans="2:24" ht="19.5" customHeight="1" x14ac:dyDescent="0.15">
      <c r="B78" s="4"/>
    </row>
    <row r="79" spans="2:24" ht="19.5" customHeight="1" x14ac:dyDescent="0.15">
      <c r="B79" s="4"/>
    </row>
    <row r="80" spans="2:24" ht="19.5" customHeight="1" x14ac:dyDescent="0.15">
      <c r="B80" s="4"/>
    </row>
    <row r="81" spans="2:2" ht="19.5" customHeight="1" x14ac:dyDescent="0.15">
      <c r="B81" s="4"/>
    </row>
    <row r="82" spans="2:2" ht="19.5" customHeight="1" x14ac:dyDescent="0.15">
      <c r="B82" s="4"/>
    </row>
    <row r="83" spans="2:2" ht="19.5" customHeight="1" x14ac:dyDescent="0.15">
      <c r="B83" s="4"/>
    </row>
    <row r="84" spans="2:2" ht="19.5" customHeight="1" x14ac:dyDescent="0.15">
      <c r="B84" s="4"/>
    </row>
    <row r="85" spans="2:2" ht="19.5" customHeight="1" x14ac:dyDescent="0.15">
      <c r="B85" s="4"/>
    </row>
    <row r="86" spans="2:2" ht="19.5" customHeight="1" x14ac:dyDescent="0.15">
      <c r="B86" s="4"/>
    </row>
    <row r="87" spans="2:2" ht="19.5" customHeight="1" x14ac:dyDescent="0.15">
      <c r="B87" s="4"/>
    </row>
    <row r="88" spans="2:2" ht="19.5" customHeight="1" x14ac:dyDescent="0.15">
      <c r="B88" s="4"/>
    </row>
    <row r="89" spans="2:2" ht="19.5" customHeight="1" x14ac:dyDescent="0.15">
      <c r="B89" s="4"/>
    </row>
    <row r="90" spans="2:2" ht="19.5" customHeight="1" x14ac:dyDescent="0.15">
      <c r="B90" s="4"/>
    </row>
    <row r="91" spans="2:2" ht="19.5" customHeight="1" x14ac:dyDescent="0.15">
      <c r="B91" s="4"/>
    </row>
    <row r="92" spans="2:2" ht="19.5" customHeight="1" x14ac:dyDescent="0.15">
      <c r="B92" s="4"/>
    </row>
    <row r="93" spans="2:2" ht="19.5" customHeight="1" x14ac:dyDescent="0.15">
      <c r="B93" s="4"/>
    </row>
    <row r="94" spans="2:2" ht="19.5" customHeight="1" x14ac:dyDescent="0.15">
      <c r="B94" s="4"/>
    </row>
    <row r="95" spans="2:2" ht="19.5" customHeight="1" x14ac:dyDescent="0.15">
      <c r="B95" s="4"/>
    </row>
    <row r="96" spans="2:2" ht="19.5" customHeight="1" x14ac:dyDescent="0.15">
      <c r="B96" s="4"/>
    </row>
    <row r="97" spans="1:33" ht="19.5" customHeight="1" x14ac:dyDescent="0.15">
      <c r="B97" s="4"/>
      <c r="AA97" s="185"/>
    </row>
    <row r="98" spans="1:33" ht="19.5" customHeight="1" x14ac:dyDescent="0.15">
      <c r="B98" s="4"/>
    </row>
    <row r="99" spans="1:33" ht="19.5" customHeight="1" x14ac:dyDescent="0.15">
      <c r="B99" s="4"/>
    </row>
    <row r="100" spans="1:33" ht="19.5" customHeight="1" x14ac:dyDescent="0.15">
      <c r="B100" s="4"/>
      <c r="N100" s="185"/>
    </row>
    <row r="101" spans="1:33" ht="19.5" customHeight="1" x14ac:dyDescent="0.15">
      <c r="B101" s="4"/>
    </row>
    <row r="104" spans="1:33" ht="19.5" customHeight="1" x14ac:dyDescent="0.15">
      <c r="A104" s="185"/>
      <c r="B104" s="401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</row>
    <row r="106" spans="1:33" ht="19.5" customHeight="1" x14ac:dyDescent="0.15">
      <c r="O106" s="185"/>
    </row>
    <row r="107" spans="1:33" s="185" customFormat="1" ht="19.5" customHeight="1" x14ac:dyDescent="0.15">
      <c r="A107" s="4"/>
      <c r="B107" s="19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AA107" s="4"/>
      <c r="AD107" s="4"/>
      <c r="AE107" s="4"/>
      <c r="AF107" s="4"/>
      <c r="AG107" s="4"/>
    </row>
    <row r="108" spans="1:33" ht="19.5" customHeight="1" x14ac:dyDescent="0.15">
      <c r="AF108" s="185"/>
      <c r="AG108" s="185"/>
    </row>
    <row r="109" spans="1:33" ht="19.5" customHeight="1" x14ac:dyDescent="0.15">
      <c r="P109" s="185"/>
    </row>
    <row r="112" spans="1:33" ht="19.5" customHeight="1" x14ac:dyDescent="0.15">
      <c r="AD112" s="185"/>
      <c r="AE112" s="185"/>
    </row>
  </sheetData>
  <mergeCells count="5">
    <mergeCell ref="Z1:AA3"/>
    <mergeCell ref="U2:U4"/>
    <mergeCell ref="U12:U14"/>
    <mergeCell ref="P49:P58"/>
    <mergeCell ref="V49:V5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資料Ａ</vt:lpstr>
      <vt:lpstr>資料Ｂ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2019-09-04T09:04:09Z</cp:lastPrinted>
  <dcterms:created xsi:type="dcterms:W3CDTF">2019-07-24T13:35:33Z</dcterms:created>
  <dcterms:modified xsi:type="dcterms:W3CDTF">2019-12-14T01:28:34Z</dcterms:modified>
</cp:coreProperties>
</file>